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2-12 dec ECBC\"/>
    </mc:Choice>
  </mc:AlternateContent>
  <xr:revisionPtr revIDLastSave="0" documentId="8_{B2D8E50B-DBB2-4CBC-B496-21A1D1C93E5E}" xr6:coauthVersionLast="47" xr6:coauthVersionMax="47" xr10:uidLastSave="{00000000-0000-0000-0000-000000000000}"/>
  <bookViews>
    <workbookView xWindow="-120" yWindow="-120" windowWidth="57840" windowHeight="15840" tabRatio="902" activeTab="1"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externalReferences>
    <externalReference r:id="rId17"/>
    <externalReference r:id="rId18"/>
  </externalReference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Assets'!$A$1:$G$579</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4" i="8" l="1"/>
  <c r="M30" i="19"/>
  <c r="D121" i="8"/>
  <c r="D128" i="8"/>
  <c r="D127" i="8"/>
  <c r="D118" i="8"/>
  <c r="C118" i="8"/>
  <c r="D119" i="8"/>
  <c r="D115" i="8"/>
  <c r="C115" i="8"/>
  <c r="D113" i="8"/>
  <c r="C113" i="8"/>
  <c r="C128" i="8"/>
  <c r="G23" i="25"/>
  <c r="F23" i="25"/>
  <c r="E23" i="25"/>
  <c r="G22" i="25"/>
  <c r="F22" i="25"/>
  <c r="E22" i="25"/>
  <c r="G16" i="25"/>
  <c r="F16" i="25"/>
  <c r="D16" i="25"/>
  <c r="C16" i="25"/>
  <c r="E86" i="24"/>
  <c r="C86" i="24"/>
  <c r="E85" i="24"/>
  <c r="C85" i="24"/>
  <c r="E84" i="24"/>
  <c r="C84" i="24"/>
  <c r="E82" i="24"/>
  <c r="C82" i="24"/>
  <c r="C76" i="24"/>
  <c r="C75" i="24"/>
  <c r="E52" i="24"/>
  <c r="D52" i="24"/>
  <c r="B52" i="24"/>
  <c r="E51" i="24"/>
  <c r="D51" i="24"/>
  <c r="B51" i="24"/>
  <c r="E50" i="24"/>
  <c r="D50" i="24"/>
  <c r="B50" i="24"/>
  <c r="E49" i="24"/>
  <c r="D49" i="24"/>
  <c r="B49" i="24"/>
  <c r="E48" i="24"/>
  <c r="D48" i="24"/>
  <c r="B48" i="24"/>
  <c r="E47" i="24"/>
  <c r="D47" i="24"/>
  <c r="B47" i="24"/>
  <c r="E46" i="24"/>
  <c r="D46" i="24"/>
  <c r="B46" i="24"/>
  <c r="E45" i="24"/>
  <c r="D45" i="24"/>
  <c r="B45" i="24"/>
  <c r="E44" i="24"/>
  <c r="D44" i="24"/>
  <c r="B44" i="24"/>
  <c r="E43" i="24"/>
  <c r="D43" i="24"/>
  <c r="B43" i="24"/>
  <c r="E42" i="24"/>
  <c r="D42" i="24"/>
  <c r="B42" i="24"/>
  <c r="E41" i="24"/>
  <c r="D41" i="24"/>
  <c r="B41" i="24"/>
  <c r="E40" i="24"/>
  <c r="D40" i="24"/>
  <c r="B40" i="24"/>
  <c r="E39" i="24"/>
  <c r="D39" i="24"/>
  <c r="B39" i="24"/>
  <c r="E38" i="24"/>
  <c r="D38" i="24"/>
  <c r="B38" i="24"/>
  <c r="E37" i="24"/>
  <c r="D37" i="24"/>
  <c r="B37" i="24"/>
  <c r="E36" i="24"/>
  <c r="D36" i="24"/>
  <c r="B36" i="24"/>
  <c r="E35" i="24"/>
  <c r="D35" i="24"/>
  <c r="B35" i="24"/>
  <c r="E56" i="20"/>
  <c r="E55" i="20"/>
  <c r="E54" i="20"/>
  <c r="E47" i="20"/>
  <c r="E45" i="20"/>
  <c r="E42" i="20"/>
  <c r="E41" i="20"/>
  <c r="E32" i="20"/>
  <c r="E31" i="20"/>
  <c r="E30" i="20"/>
  <c r="E26" i="20"/>
  <c r="E23" i="20"/>
  <c r="E21" i="20"/>
  <c r="E20" i="20"/>
  <c r="E19" i="20"/>
  <c r="E16" i="20"/>
  <c r="E15" i="20"/>
  <c r="F124" i="19"/>
  <c r="E124" i="19"/>
  <c r="D124" i="19"/>
  <c r="F123" i="19"/>
  <c r="E123" i="19"/>
  <c r="D123" i="19"/>
  <c r="F122" i="19"/>
  <c r="E122" i="19"/>
  <c r="D122" i="19"/>
  <c r="F121" i="19"/>
  <c r="E121" i="19"/>
  <c r="D121" i="19"/>
  <c r="F120" i="19"/>
  <c r="E120" i="19"/>
  <c r="D120" i="19"/>
  <c r="F119" i="19"/>
  <c r="E119" i="19"/>
  <c r="D119" i="19"/>
  <c r="F118" i="19"/>
  <c r="E118" i="19"/>
  <c r="D118" i="19"/>
  <c r="E114" i="19"/>
  <c r="E113" i="19"/>
  <c r="E110" i="19"/>
  <c r="E109" i="19"/>
  <c r="D102" i="19"/>
  <c r="D100" i="19"/>
  <c r="D94" i="19"/>
  <c r="D93" i="19"/>
  <c r="D92" i="19"/>
  <c r="D91" i="19"/>
  <c r="D90" i="19"/>
  <c r="D83" i="19"/>
  <c r="D81" i="19"/>
  <c r="D79" i="19"/>
  <c r="E72" i="19"/>
  <c r="E71" i="19"/>
  <c r="E70" i="19"/>
  <c r="E69" i="19"/>
  <c r="E68" i="19"/>
  <c r="E67" i="19"/>
  <c r="E66" i="19"/>
  <c r="E65" i="19"/>
  <c r="E64" i="19"/>
  <c r="E63" i="19"/>
  <c r="E62" i="19"/>
  <c r="E61" i="19"/>
  <c r="E60" i="19"/>
  <c r="E59" i="19"/>
  <c r="E58" i="19"/>
  <c r="F52" i="19"/>
  <c r="F51" i="19"/>
  <c r="F50" i="19"/>
  <c r="F48" i="19"/>
  <c r="F47" i="19"/>
  <c r="F46" i="19"/>
  <c r="E46" i="19"/>
  <c r="F45" i="19"/>
  <c r="F44" i="19"/>
  <c r="E44" i="19"/>
  <c r="J36" i="19"/>
  <c r="I36" i="19"/>
  <c r="M35" i="19"/>
  <c r="K35" i="19"/>
  <c r="I35" i="19"/>
  <c r="G35" i="19"/>
  <c r="M34" i="19"/>
  <c r="K34" i="19"/>
  <c r="I34" i="19"/>
  <c r="M33" i="19"/>
  <c r="K33" i="19"/>
  <c r="J33" i="19"/>
  <c r="I33" i="19"/>
  <c r="G32" i="19"/>
  <c r="F31" i="19"/>
  <c r="K30" i="19"/>
  <c r="I30" i="19"/>
  <c r="G30" i="19"/>
  <c r="F30" i="19"/>
  <c r="J29" i="19"/>
  <c r="I29" i="19"/>
  <c r="G29" i="19"/>
  <c r="M28" i="19"/>
  <c r="L28" i="19"/>
  <c r="K28" i="19"/>
  <c r="J28" i="19"/>
  <c r="I28" i="19"/>
  <c r="G28" i="19"/>
  <c r="F28" i="19"/>
  <c r="E21" i="19"/>
  <c r="D21" i="19"/>
  <c r="E20" i="19"/>
  <c r="D20" i="19"/>
  <c r="E19" i="19"/>
  <c r="D19" i="19"/>
  <c r="E18" i="19"/>
  <c r="D18" i="19"/>
  <c r="E17" i="19"/>
  <c r="D17" i="19"/>
  <c r="E15" i="19"/>
  <c r="D15" i="19"/>
  <c r="F186" i="18"/>
  <c r="E186" i="18"/>
  <c r="D186" i="18"/>
  <c r="F185" i="18"/>
  <c r="E185" i="18"/>
  <c r="D185" i="18"/>
  <c r="F184" i="18"/>
  <c r="E184" i="18"/>
  <c r="D184" i="18"/>
  <c r="F183" i="18"/>
  <c r="E183" i="18"/>
  <c r="D183" i="18"/>
  <c r="F182" i="18"/>
  <c r="E182" i="18"/>
  <c r="D182" i="18"/>
  <c r="F181" i="18"/>
  <c r="E181" i="18"/>
  <c r="D181" i="18"/>
  <c r="E177" i="18"/>
  <c r="E176" i="18"/>
  <c r="E173" i="18"/>
  <c r="E172" i="18"/>
  <c r="E167" i="18"/>
  <c r="E166" i="18"/>
  <c r="E164" i="18"/>
  <c r="E163" i="18"/>
  <c r="E162" i="18"/>
  <c r="E161" i="18"/>
  <c r="D153" i="18"/>
  <c r="D152" i="18"/>
  <c r="D151" i="18"/>
  <c r="D150" i="18"/>
  <c r="D142" i="18"/>
  <c r="D140" i="18"/>
  <c r="D133" i="18"/>
  <c r="D132" i="18"/>
  <c r="D131" i="18"/>
  <c r="D130" i="18"/>
  <c r="D124" i="18"/>
  <c r="D123" i="18"/>
  <c r="D122" i="18"/>
  <c r="D121" i="18"/>
  <c r="D120" i="18"/>
  <c r="F110" i="18"/>
  <c r="F108" i="18"/>
  <c r="F107" i="18"/>
  <c r="F106" i="18"/>
  <c r="E98" i="18"/>
  <c r="E97" i="18"/>
  <c r="E96" i="18"/>
  <c r="E95" i="18"/>
  <c r="E94" i="18"/>
  <c r="E93" i="18"/>
  <c r="E92" i="18"/>
  <c r="E91" i="18"/>
  <c r="E90" i="18"/>
  <c r="E89" i="18"/>
  <c r="E88" i="18"/>
  <c r="E87" i="18"/>
  <c r="E86" i="18"/>
  <c r="E83" i="18"/>
  <c r="E75" i="18"/>
  <c r="E74" i="18"/>
  <c r="E73" i="18"/>
  <c r="E72" i="18"/>
  <c r="E71" i="18"/>
  <c r="E70" i="18"/>
  <c r="E69" i="18"/>
  <c r="E68" i="18"/>
  <c r="E67" i="18"/>
  <c r="E66" i="18"/>
  <c r="E65" i="18"/>
  <c r="E64" i="18"/>
  <c r="E63" i="18"/>
  <c r="E60" i="18"/>
  <c r="E54" i="18"/>
  <c r="E53" i="18"/>
  <c r="E52" i="18"/>
  <c r="E51" i="18"/>
  <c r="E49" i="18"/>
  <c r="E48" i="18"/>
  <c r="E47" i="18"/>
  <c r="E46" i="18"/>
  <c r="E45" i="18"/>
  <c r="E44" i="18"/>
  <c r="E43" i="18"/>
  <c r="E42" i="18"/>
  <c r="E41" i="18"/>
  <c r="E40" i="18"/>
  <c r="E39" i="18"/>
  <c r="E38" i="18"/>
  <c r="E37" i="18"/>
  <c r="E36" i="18"/>
  <c r="E20" i="18"/>
  <c r="D20" i="18"/>
  <c r="E19" i="18"/>
  <c r="D19" i="18"/>
  <c r="E18" i="18"/>
  <c r="D18" i="18"/>
  <c r="E16" i="18"/>
  <c r="D16" i="18"/>
  <c r="E14" i="18"/>
  <c r="D14" i="18"/>
  <c r="E191" i="17"/>
  <c r="D191" i="17"/>
  <c r="E190" i="17"/>
  <c r="D190" i="17"/>
  <c r="E179" i="17"/>
  <c r="E177" i="17"/>
  <c r="E175" i="17"/>
  <c r="E167" i="17"/>
  <c r="D167" i="17"/>
  <c r="E166" i="17"/>
  <c r="D166" i="17"/>
  <c r="E161" i="17"/>
  <c r="D161" i="17"/>
  <c r="E160" i="17"/>
  <c r="D160" i="17"/>
  <c r="E146" i="17"/>
  <c r="K144" i="17"/>
  <c r="J144" i="17"/>
  <c r="I144" i="17"/>
  <c r="H144" i="17"/>
  <c r="G144" i="17"/>
  <c r="F144" i="17"/>
  <c r="E144" i="17"/>
  <c r="K143" i="17"/>
  <c r="J143" i="17"/>
  <c r="I143" i="17"/>
  <c r="H143" i="17"/>
  <c r="G143" i="17"/>
  <c r="F143" i="17"/>
  <c r="E143" i="17"/>
  <c r="K137" i="17"/>
  <c r="J137" i="17"/>
  <c r="I137" i="17"/>
  <c r="H137" i="17"/>
  <c r="G137" i="17"/>
  <c r="F137" i="17"/>
  <c r="E137" i="17"/>
  <c r="E134" i="17"/>
  <c r="K132" i="17"/>
  <c r="J132" i="17"/>
  <c r="I132" i="17"/>
  <c r="H132" i="17"/>
  <c r="G132" i="17"/>
  <c r="F132" i="17"/>
  <c r="E132" i="17"/>
  <c r="K131" i="17"/>
  <c r="J131" i="17"/>
  <c r="I131" i="17"/>
  <c r="H131" i="17"/>
  <c r="G131" i="17"/>
  <c r="F131" i="17"/>
  <c r="E131" i="17"/>
  <c r="E126" i="17"/>
  <c r="E124" i="17"/>
  <c r="F122" i="17"/>
  <c r="E122" i="17"/>
  <c r="F121" i="17"/>
  <c r="E121" i="17"/>
  <c r="F119" i="17"/>
  <c r="E119" i="17"/>
  <c r="F118" i="17"/>
  <c r="E118" i="17"/>
  <c r="F91" i="17"/>
  <c r="F90" i="17"/>
  <c r="F89" i="17"/>
  <c r="F87" i="17"/>
  <c r="F86" i="17"/>
  <c r="F85" i="17"/>
  <c r="E71" i="17"/>
  <c r="E69" i="17"/>
  <c r="F63" i="17"/>
  <c r="F58" i="17"/>
  <c r="F57" i="17"/>
  <c r="F56" i="17"/>
  <c r="F55" i="17"/>
  <c r="F54" i="17"/>
  <c r="F33" i="17"/>
  <c r="E33" i="17"/>
  <c r="F32" i="17"/>
  <c r="E32" i="17"/>
  <c r="F31" i="17"/>
  <c r="E31" i="17"/>
  <c r="F30" i="17"/>
  <c r="E30" i="17"/>
  <c r="C173" i="10"/>
  <c r="C167" i="10"/>
  <c r="C157" i="10"/>
  <c r="C156" i="10"/>
  <c r="C155" i="10"/>
  <c r="C154" i="10"/>
  <c r="C153" i="10"/>
  <c r="C151" i="10"/>
  <c r="C149" i="10"/>
  <c r="C148" i="10"/>
  <c r="C140" i="10"/>
  <c r="C139" i="10"/>
  <c r="C138" i="10"/>
  <c r="C132" i="10"/>
  <c r="C131" i="10"/>
  <c r="C130" i="10"/>
  <c r="C41" i="10"/>
  <c r="C40" i="10"/>
  <c r="D28" i="10"/>
  <c r="C28" i="10"/>
  <c r="D27" i="10"/>
  <c r="C27" i="10"/>
  <c r="D26" i="10"/>
  <c r="C26" i="10"/>
  <c r="D25" i="10"/>
  <c r="C25" i="10"/>
  <c r="D24" i="10"/>
  <c r="C24" i="10"/>
  <c r="D23" i="10"/>
  <c r="C23" i="10"/>
  <c r="D22" i="10"/>
  <c r="C22" i="10"/>
  <c r="D19" i="10"/>
  <c r="C19" i="10"/>
  <c r="C11" i="10"/>
  <c r="C10" i="10"/>
  <c r="D597" i="9"/>
  <c r="D598" i="9" s="1"/>
  <c r="C597" i="9"/>
  <c r="D576" i="9"/>
  <c r="C576" i="9"/>
  <c r="D574" i="9"/>
  <c r="C574" i="9"/>
  <c r="D573" i="9"/>
  <c r="C573" i="9"/>
  <c r="D569" i="9"/>
  <c r="C569" i="9"/>
  <c r="D568" i="9"/>
  <c r="C568" i="9"/>
  <c r="D567" i="9"/>
  <c r="C567" i="9"/>
  <c r="D560" i="9"/>
  <c r="C560" i="9"/>
  <c r="D554" i="9"/>
  <c r="C554" i="9"/>
  <c r="D531" i="9"/>
  <c r="C531" i="9"/>
  <c r="C497" i="9"/>
  <c r="C487" i="9"/>
  <c r="C486" i="9"/>
  <c r="D474" i="9"/>
  <c r="C474" i="9"/>
  <c r="D473" i="9"/>
  <c r="C473" i="9"/>
  <c r="D472" i="9"/>
  <c r="C472" i="9"/>
  <c r="D471" i="9"/>
  <c r="C471" i="9"/>
  <c r="D470" i="9"/>
  <c r="C470" i="9"/>
  <c r="D469" i="9"/>
  <c r="C469" i="9"/>
  <c r="D468" i="9"/>
  <c r="C468" i="9"/>
  <c r="D467" i="9"/>
  <c r="C467" i="9"/>
  <c r="C464" i="9"/>
  <c r="D452" i="9"/>
  <c r="C452" i="9"/>
  <c r="D451" i="9"/>
  <c r="C451" i="9"/>
  <c r="D450" i="9"/>
  <c r="C450" i="9"/>
  <c r="D449" i="9"/>
  <c r="C449" i="9"/>
  <c r="D448" i="9"/>
  <c r="C448" i="9"/>
  <c r="D447" i="9"/>
  <c r="C447" i="9"/>
  <c r="D446" i="9"/>
  <c r="C446" i="9"/>
  <c r="D445" i="9"/>
  <c r="C445" i="9"/>
  <c r="C442" i="9"/>
  <c r="D421" i="9"/>
  <c r="C421" i="9"/>
  <c r="D420" i="9"/>
  <c r="C420" i="9"/>
  <c r="D419" i="9"/>
  <c r="C419" i="9"/>
  <c r="D418" i="9"/>
  <c r="C418" i="9"/>
  <c r="D417" i="9"/>
  <c r="C417" i="9"/>
  <c r="D416" i="9"/>
  <c r="C416" i="9"/>
  <c r="D413" i="9"/>
  <c r="C413" i="9"/>
  <c r="D380" i="9"/>
  <c r="C380" i="9"/>
  <c r="D359" i="9"/>
  <c r="C359" i="9"/>
  <c r="D358" i="9"/>
  <c r="C358" i="9"/>
  <c r="D357" i="9"/>
  <c r="C357" i="9"/>
  <c r="D356" i="9"/>
  <c r="C356" i="9"/>
  <c r="D352" i="9"/>
  <c r="C352" i="9"/>
  <c r="D347" i="9"/>
  <c r="C347" i="9"/>
  <c r="D346" i="9"/>
  <c r="C346" i="9"/>
  <c r="D342" i="9"/>
  <c r="C342" i="9"/>
  <c r="D341" i="9"/>
  <c r="C341" i="9"/>
  <c r="D340" i="9"/>
  <c r="C340" i="9"/>
  <c r="D339" i="9"/>
  <c r="C339" i="9"/>
  <c r="D338" i="9"/>
  <c r="C338" i="9"/>
  <c r="D337" i="9"/>
  <c r="C337" i="9"/>
  <c r="D336" i="9"/>
  <c r="C336" i="9"/>
  <c r="D335" i="9"/>
  <c r="C335" i="9"/>
  <c r="D334" i="9"/>
  <c r="C334" i="9"/>
  <c r="D333" i="9"/>
  <c r="C333" i="9"/>
  <c r="D327" i="9"/>
  <c r="C327" i="9"/>
  <c r="D304" i="9"/>
  <c r="C304" i="9"/>
  <c r="C278" i="9"/>
  <c r="C277" i="9"/>
  <c r="C265" i="9"/>
  <c r="C263" i="9"/>
  <c r="C262" i="9"/>
  <c r="C261" i="9"/>
  <c r="C260" i="9"/>
  <c r="G248" i="9"/>
  <c r="F248" i="9"/>
  <c r="D248" i="9"/>
  <c r="C248" i="9"/>
  <c r="G247" i="9"/>
  <c r="F247" i="9"/>
  <c r="D247" i="9"/>
  <c r="C247" i="9"/>
  <c r="G246" i="9"/>
  <c r="F246" i="9"/>
  <c r="D246" i="9"/>
  <c r="C246" i="9"/>
  <c r="G245" i="9"/>
  <c r="F245" i="9"/>
  <c r="D245" i="9"/>
  <c r="C245" i="9"/>
  <c r="G244" i="9"/>
  <c r="F244" i="9"/>
  <c r="D244" i="9"/>
  <c r="C244" i="9"/>
  <c r="G243" i="9"/>
  <c r="F243" i="9"/>
  <c r="D243" i="9"/>
  <c r="C243" i="9"/>
  <c r="G242" i="9"/>
  <c r="F242" i="9"/>
  <c r="D242" i="9"/>
  <c r="C242" i="9"/>
  <c r="G241" i="9"/>
  <c r="F241" i="9"/>
  <c r="D241" i="9"/>
  <c r="C241" i="9"/>
  <c r="C238" i="9"/>
  <c r="G226" i="9"/>
  <c r="F226" i="9"/>
  <c r="D226" i="9"/>
  <c r="C226" i="9"/>
  <c r="G225" i="9"/>
  <c r="F225" i="9"/>
  <c r="D225" i="9"/>
  <c r="C225" i="9"/>
  <c r="G224" i="9"/>
  <c r="F224" i="9"/>
  <c r="D224" i="9"/>
  <c r="C224" i="9"/>
  <c r="G223" i="9"/>
  <c r="F223" i="9"/>
  <c r="D223" i="9"/>
  <c r="C223" i="9"/>
  <c r="G222" i="9"/>
  <c r="F222" i="9"/>
  <c r="D222" i="9"/>
  <c r="C222" i="9"/>
  <c r="G221" i="9"/>
  <c r="F221" i="9"/>
  <c r="D221" i="9"/>
  <c r="C221" i="9"/>
  <c r="G220" i="9"/>
  <c r="F220" i="9"/>
  <c r="D220" i="9"/>
  <c r="C220" i="9"/>
  <c r="G219" i="9"/>
  <c r="F219" i="9"/>
  <c r="D219" i="9"/>
  <c r="C219" i="9"/>
  <c r="C216" i="9"/>
  <c r="G195" i="9"/>
  <c r="F195" i="9"/>
  <c r="D195" i="9"/>
  <c r="C195" i="9"/>
  <c r="G194" i="9"/>
  <c r="F194" i="9"/>
  <c r="D194" i="9"/>
  <c r="C194" i="9"/>
  <c r="G193" i="9"/>
  <c r="F193" i="9"/>
  <c r="D193" i="9"/>
  <c r="C193" i="9"/>
  <c r="G192" i="9"/>
  <c r="F192" i="9"/>
  <c r="D192" i="9"/>
  <c r="C192" i="9"/>
  <c r="G191" i="9"/>
  <c r="F191" i="9"/>
  <c r="D191" i="9"/>
  <c r="C191" i="9"/>
  <c r="G190" i="9"/>
  <c r="F190" i="9"/>
  <c r="D190" i="9"/>
  <c r="C190" i="9"/>
  <c r="D187" i="9"/>
  <c r="C187" i="9"/>
  <c r="F180" i="9"/>
  <c r="D180" i="9"/>
  <c r="C180" i="9"/>
  <c r="F174" i="9"/>
  <c r="D174" i="9"/>
  <c r="C174" i="9"/>
  <c r="F173" i="9"/>
  <c r="D173" i="9"/>
  <c r="C173" i="9"/>
  <c r="F172" i="9"/>
  <c r="D172" i="9"/>
  <c r="C172" i="9"/>
  <c r="F171" i="9"/>
  <c r="D171" i="9"/>
  <c r="C171" i="9"/>
  <c r="F170" i="9"/>
  <c r="D170" i="9"/>
  <c r="C170" i="9"/>
  <c r="F162" i="9"/>
  <c r="F161" i="9"/>
  <c r="D161" i="9"/>
  <c r="C161" i="9"/>
  <c r="F160" i="9"/>
  <c r="C160" i="9"/>
  <c r="F152" i="9"/>
  <c r="F151" i="9"/>
  <c r="D151" i="9"/>
  <c r="C151" i="9"/>
  <c r="F150" i="9"/>
  <c r="D150" i="9"/>
  <c r="C150" i="9"/>
  <c r="F112" i="9"/>
  <c r="D112" i="9"/>
  <c r="C112" i="9"/>
  <c r="F111" i="9"/>
  <c r="D111" i="9"/>
  <c r="C111" i="9"/>
  <c r="F110" i="9"/>
  <c r="D110" i="9"/>
  <c r="C110" i="9"/>
  <c r="F109" i="9"/>
  <c r="D109" i="9"/>
  <c r="C109" i="9"/>
  <c r="F108" i="9"/>
  <c r="D108" i="9"/>
  <c r="C108" i="9"/>
  <c r="F107" i="9"/>
  <c r="D107" i="9"/>
  <c r="C107" i="9"/>
  <c r="F106" i="9"/>
  <c r="D106" i="9"/>
  <c r="C106" i="9"/>
  <c r="F105" i="9"/>
  <c r="D105" i="9"/>
  <c r="C105" i="9"/>
  <c r="F104" i="9"/>
  <c r="D104" i="9"/>
  <c r="C104" i="9"/>
  <c r="F103" i="9"/>
  <c r="D103" i="9"/>
  <c r="C103" i="9"/>
  <c r="F102" i="9"/>
  <c r="D102" i="9"/>
  <c r="C102" i="9"/>
  <c r="F101" i="9"/>
  <c r="D101" i="9"/>
  <c r="C101" i="9"/>
  <c r="F100" i="9"/>
  <c r="D100" i="9"/>
  <c r="C100" i="9"/>
  <c r="F99" i="9"/>
  <c r="D99" i="9"/>
  <c r="C99" i="9"/>
  <c r="F57" i="9"/>
  <c r="C57" i="9"/>
  <c r="F54" i="9"/>
  <c r="D54" i="9"/>
  <c r="C54" i="9"/>
  <c r="F46" i="9"/>
  <c r="C46" i="9"/>
  <c r="F36" i="9"/>
  <c r="D36" i="9"/>
  <c r="C36" i="9"/>
  <c r="D28" i="9"/>
  <c r="C28" i="9"/>
  <c r="C13" i="9"/>
  <c r="C12" i="9"/>
  <c r="C231" i="8"/>
  <c r="C219" i="8"/>
  <c r="C218" i="8"/>
  <c r="C217" i="8"/>
  <c r="C193" i="8"/>
  <c r="C187" i="8"/>
  <c r="C183" i="8"/>
  <c r="C177" i="8"/>
  <c r="C176" i="8"/>
  <c r="C174" i="8"/>
  <c r="C166" i="8"/>
  <c r="D165" i="8"/>
  <c r="C165" i="8"/>
  <c r="C164" i="8"/>
  <c r="C153" i="8"/>
  <c r="C149" i="8"/>
  <c r="C147" i="8"/>
  <c r="C145" i="8"/>
  <c r="C142" i="8"/>
  <c r="D138" i="8"/>
  <c r="C138" i="8"/>
  <c r="C127" i="8"/>
  <c r="C121" i="8"/>
  <c r="C119" i="8"/>
  <c r="D116" i="8"/>
  <c r="C116" i="8"/>
  <c r="D112" i="8"/>
  <c r="C112" i="8"/>
  <c r="D99" i="8"/>
  <c r="C99" i="8"/>
  <c r="D98" i="8"/>
  <c r="C98" i="8"/>
  <c r="D97" i="8"/>
  <c r="C97" i="8"/>
  <c r="D96" i="8"/>
  <c r="C96" i="8"/>
  <c r="D95" i="8"/>
  <c r="C95" i="8"/>
  <c r="D94" i="8"/>
  <c r="C94" i="8"/>
  <c r="D93" i="8"/>
  <c r="C93" i="8"/>
  <c r="D89" i="8"/>
  <c r="C89" i="8"/>
  <c r="D76" i="8"/>
  <c r="C76" i="8"/>
  <c r="D75" i="8"/>
  <c r="C75" i="8"/>
  <c r="D74" i="8"/>
  <c r="C74" i="8"/>
  <c r="D73" i="8"/>
  <c r="C73" i="8"/>
  <c r="D72" i="8"/>
  <c r="C72" i="8"/>
  <c r="D71" i="8"/>
  <c r="C71" i="8"/>
  <c r="D70" i="8"/>
  <c r="C70" i="8"/>
  <c r="D66" i="8"/>
  <c r="C66" i="8"/>
  <c r="C57" i="8"/>
  <c r="C56" i="8"/>
  <c r="C55" i="8"/>
  <c r="C54" i="8"/>
  <c r="C53" i="8"/>
  <c r="D45" i="8"/>
  <c r="C39" i="8"/>
  <c r="C38" i="8"/>
  <c r="C17" i="8"/>
  <c r="D616" i="26" l="1"/>
  <c r="C616" i="26"/>
  <c r="F613" i="26" s="1"/>
  <c r="G615" i="26"/>
  <c r="G614" i="26"/>
  <c r="F614" i="26"/>
  <c r="G613" i="26"/>
  <c r="G612" i="26"/>
  <c r="F612" i="26"/>
  <c r="G611" i="26"/>
  <c r="F611" i="26"/>
  <c r="G610" i="26"/>
  <c r="F610" i="26"/>
  <c r="G609" i="26"/>
  <c r="G608" i="26"/>
  <c r="F608" i="26"/>
  <c r="G607" i="26"/>
  <c r="F607" i="26"/>
  <c r="G606" i="26"/>
  <c r="F606" i="26"/>
  <c r="G605" i="26"/>
  <c r="G604" i="26"/>
  <c r="F604" i="26"/>
  <c r="G603" i="26"/>
  <c r="F603" i="26"/>
  <c r="G602" i="26"/>
  <c r="F602" i="26"/>
  <c r="G601" i="26"/>
  <c r="G600" i="26"/>
  <c r="F600" i="26"/>
  <c r="G599" i="26"/>
  <c r="F599" i="26"/>
  <c r="G598" i="26"/>
  <c r="G616" i="26" s="1"/>
  <c r="F598" i="26"/>
  <c r="D595" i="26"/>
  <c r="C595" i="26"/>
  <c r="F591" i="26" s="1"/>
  <c r="F595" i="26" s="1"/>
  <c r="G594" i="26"/>
  <c r="G593" i="26"/>
  <c r="G592" i="26"/>
  <c r="G591" i="26"/>
  <c r="G595" i="26" s="1"/>
  <c r="D588" i="26"/>
  <c r="G585" i="26" s="1"/>
  <c r="C588" i="26"/>
  <c r="F586" i="26" s="1"/>
  <c r="F587" i="26"/>
  <c r="G586" i="26"/>
  <c r="G584" i="26"/>
  <c r="F584" i="26"/>
  <c r="F583" i="26"/>
  <c r="G582" i="26"/>
  <c r="G580" i="26"/>
  <c r="F580" i="26"/>
  <c r="F579" i="26"/>
  <c r="G578" i="26"/>
  <c r="D576" i="26"/>
  <c r="G573" i="26" s="1"/>
  <c r="C576" i="26"/>
  <c r="F574" i="26" s="1"/>
  <c r="F575" i="26"/>
  <c r="G572" i="26"/>
  <c r="F572" i="26"/>
  <c r="F571" i="26"/>
  <c r="G568" i="26"/>
  <c r="F568" i="26"/>
  <c r="F567" i="26"/>
  <c r="G564" i="26"/>
  <c r="F564" i="26"/>
  <c r="F563" i="26"/>
  <c r="G562" i="26"/>
  <c r="G560" i="26"/>
  <c r="F560" i="26"/>
  <c r="F559" i="26"/>
  <c r="G558" i="26"/>
  <c r="D553" i="26"/>
  <c r="G550" i="26" s="1"/>
  <c r="C553" i="26"/>
  <c r="F551" i="26" s="1"/>
  <c r="F552" i="26"/>
  <c r="G549" i="26"/>
  <c r="F549" i="26"/>
  <c r="F548" i="26"/>
  <c r="G545" i="26"/>
  <c r="F545" i="26"/>
  <c r="F544" i="26"/>
  <c r="G541" i="26"/>
  <c r="F541" i="26"/>
  <c r="F540" i="26"/>
  <c r="G537" i="26"/>
  <c r="F537" i="26"/>
  <c r="F536" i="26"/>
  <c r="D496" i="26"/>
  <c r="G493" i="26" s="1"/>
  <c r="C496" i="26"/>
  <c r="F494" i="26" s="1"/>
  <c r="F495" i="26"/>
  <c r="G492" i="26"/>
  <c r="F492" i="26"/>
  <c r="F491" i="26"/>
  <c r="G488" i="26"/>
  <c r="F488" i="26"/>
  <c r="D474" i="26"/>
  <c r="G473" i="26" s="1"/>
  <c r="C474" i="26"/>
  <c r="F473" i="26"/>
  <c r="G472" i="26"/>
  <c r="F472" i="26"/>
  <c r="F471" i="26"/>
  <c r="G470" i="26"/>
  <c r="F470" i="26"/>
  <c r="F469" i="26"/>
  <c r="G468" i="26"/>
  <c r="F468" i="26"/>
  <c r="F467" i="26"/>
  <c r="F474" i="26" s="1"/>
  <c r="G466" i="26"/>
  <c r="F466" i="26"/>
  <c r="D461" i="26"/>
  <c r="G458" i="26" s="1"/>
  <c r="C461" i="26"/>
  <c r="F459" i="26" s="1"/>
  <c r="F460" i="26"/>
  <c r="G457" i="26"/>
  <c r="F457" i="26"/>
  <c r="F456" i="26"/>
  <c r="G453" i="26"/>
  <c r="F453" i="26"/>
  <c r="F452" i="26"/>
  <c r="G449" i="26"/>
  <c r="F449" i="26"/>
  <c r="F448" i="26"/>
  <c r="G445" i="26"/>
  <c r="F445" i="26"/>
  <c r="F444" i="26"/>
  <c r="G441" i="26"/>
  <c r="F441" i="26"/>
  <c r="F440" i="26"/>
  <c r="G437" i="26"/>
  <c r="F437" i="26"/>
  <c r="D402" i="26"/>
  <c r="G401" i="26" s="1"/>
  <c r="C402" i="26"/>
  <c r="F401" i="26"/>
  <c r="G400" i="26"/>
  <c r="F400" i="26"/>
  <c r="F399" i="26"/>
  <c r="G398" i="26"/>
  <c r="F398" i="26"/>
  <c r="F397" i="26"/>
  <c r="G396" i="26"/>
  <c r="F396" i="26"/>
  <c r="F395" i="26"/>
  <c r="G394" i="26"/>
  <c r="F394" i="26"/>
  <c r="F393" i="26"/>
  <c r="G392" i="26"/>
  <c r="F392" i="26"/>
  <c r="F391" i="26"/>
  <c r="G390" i="26"/>
  <c r="F390" i="26"/>
  <c r="F389" i="26"/>
  <c r="G388" i="26"/>
  <c r="F388" i="26"/>
  <c r="F387" i="26"/>
  <c r="F402" i="26" s="1"/>
  <c r="G386" i="26"/>
  <c r="F386" i="26"/>
  <c r="F385" i="26"/>
  <c r="G384" i="26"/>
  <c r="F384" i="26"/>
  <c r="G598" i="9"/>
  <c r="C598" i="9"/>
  <c r="F598" i="9" s="1"/>
  <c r="G585" i="9"/>
  <c r="G580" i="9"/>
  <c r="D381" i="9"/>
  <c r="G364" i="9" s="1"/>
  <c r="C381" i="9"/>
  <c r="F377" i="9" s="1"/>
  <c r="G365" i="9" l="1"/>
  <c r="F367" i="9"/>
  <c r="F580" i="9"/>
  <c r="G367" i="9"/>
  <c r="G376" i="9"/>
  <c r="G378" i="9"/>
  <c r="G586" i="9"/>
  <c r="G594" i="9"/>
  <c r="G597" i="9"/>
  <c r="G373" i="9"/>
  <c r="G581" i="9"/>
  <c r="F371" i="9"/>
  <c r="F374" i="9"/>
  <c r="F584" i="9"/>
  <c r="F366" i="9"/>
  <c r="G371" i="9"/>
  <c r="G377" i="9"/>
  <c r="F596" i="9"/>
  <c r="G366" i="9"/>
  <c r="G372" i="9"/>
  <c r="F378" i="9"/>
  <c r="G596" i="9"/>
  <c r="G369" i="9"/>
  <c r="G374" i="9"/>
  <c r="F363" i="9"/>
  <c r="F370" i="9"/>
  <c r="F375" i="9"/>
  <c r="F381" i="9"/>
  <c r="G588" i="9"/>
  <c r="G363" i="9"/>
  <c r="G370" i="9"/>
  <c r="G375" i="9"/>
  <c r="G381" i="9"/>
  <c r="F589" i="9"/>
  <c r="G589" i="9"/>
  <c r="G590" i="9"/>
  <c r="G592" i="9"/>
  <c r="G582" i="9"/>
  <c r="G584" i="9"/>
  <c r="G593" i="9"/>
  <c r="F592" i="9"/>
  <c r="F585" i="9"/>
  <c r="F581" i="9"/>
  <c r="F582" i="9"/>
  <c r="F588" i="9"/>
  <c r="F590" i="9"/>
  <c r="F586" i="9"/>
  <c r="F594" i="9"/>
  <c r="G368" i="9"/>
  <c r="G379" i="9"/>
  <c r="G380" i="9"/>
  <c r="F379" i="9"/>
  <c r="F380" i="9"/>
  <c r="F364" i="9"/>
  <c r="F372" i="9"/>
  <c r="F376" i="9"/>
  <c r="F368" i="9"/>
  <c r="F365" i="9"/>
  <c r="F369" i="9"/>
  <c r="F373" i="9"/>
  <c r="F616" i="26"/>
  <c r="G439" i="26"/>
  <c r="G443" i="26"/>
  <c r="G447" i="26"/>
  <c r="G451" i="26"/>
  <c r="G455" i="26"/>
  <c r="G459" i="26"/>
  <c r="G490" i="26"/>
  <c r="G494" i="26"/>
  <c r="G535" i="26"/>
  <c r="G539" i="26"/>
  <c r="G543" i="26"/>
  <c r="G547" i="26"/>
  <c r="G551" i="26"/>
  <c r="G566" i="26"/>
  <c r="G570" i="26"/>
  <c r="G574" i="26"/>
  <c r="G387" i="26"/>
  <c r="G391" i="26"/>
  <c r="G395" i="26"/>
  <c r="G399" i="26"/>
  <c r="G440" i="26"/>
  <c r="G444" i="26"/>
  <c r="G448" i="26"/>
  <c r="G452" i="26"/>
  <c r="G456" i="26"/>
  <c r="G460" i="26"/>
  <c r="G467" i="26"/>
  <c r="G471" i="26"/>
  <c r="G491" i="26"/>
  <c r="G495" i="26"/>
  <c r="G536" i="26"/>
  <c r="G540" i="26"/>
  <c r="G544" i="26"/>
  <c r="G548" i="26"/>
  <c r="G552" i="26"/>
  <c r="G559" i="26"/>
  <c r="G576" i="26" s="1"/>
  <c r="G563" i="26"/>
  <c r="G567" i="26"/>
  <c r="G571" i="26"/>
  <c r="G575" i="26"/>
  <c r="G579" i="26"/>
  <c r="G588" i="26" s="1"/>
  <c r="G583" i="26"/>
  <c r="G587" i="26"/>
  <c r="F615" i="26"/>
  <c r="F438" i="26"/>
  <c r="F442" i="26"/>
  <c r="F446" i="26"/>
  <c r="F450" i="26"/>
  <c r="F461" i="26" s="1"/>
  <c r="F454" i="26"/>
  <c r="F458" i="26"/>
  <c r="F489" i="26"/>
  <c r="F496" i="26" s="1"/>
  <c r="F493" i="26"/>
  <c r="F538" i="26"/>
  <c r="F542" i="26"/>
  <c r="F546" i="26"/>
  <c r="F550" i="26"/>
  <c r="F561" i="26"/>
  <c r="F565" i="26"/>
  <c r="F569" i="26"/>
  <c r="F573" i="26"/>
  <c r="F581" i="26"/>
  <c r="F585" i="26"/>
  <c r="G385" i="26"/>
  <c r="G402" i="26" s="1"/>
  <c r="G389" i="26"/>
  <c r="G393" i="26"/>
  <c r="G397" i="26"/>
  <c r="G438" i="26"/>
  <c r="G461" i="26" s="1"/>
  <c r="G442" i="26"/>
  <c r="G446" i="26"/>
  <c r="G450" i="26"/>
  <c r="G454" i="26"/>
  <c r="G469" i="26"/>
  <c r="G474" i="26" s="1"/>
  <c r="G489" i="26"/>
  <c r="G496" i="26" s="1"/>
  <c r="G538" i="26"/>
  <c r="G542" i="26"/>
  <c r="G546" i="26"/>
  <c r="G561" i="26"/>
  <c r="G565" i="26"/>
  <c r="G569" i="26"/>
  <c r="G581" i="26"/>
  <c r="F601" i="26"/>
  <c r="F605" i="26"/>
  <c r="F609" i="26"/>
  <c r="F439" i="26"/>
  <c r="F443" i="26"/>
  <c r="F447" i="26"/>
  <c r="F451" i="26"/>
  <c r="F455" i="26"/>
  <c r="F490" i="26"/>
  <c r="F535" i="26"/>
  <c r="F539" i="26"/>
  <c r="F543" i="26"/>
  <c r="F547" i="26"/>
  <c r="F558" i="26"/>
  <c r="F562" i="26"/>
  <c r="F566" i="26"/>
  <c r="F570" i="26"/>
  <c r="F578" i="26"/>
  <c r="F582" i="26"/>
  <c r="F593" i="9"/>
  <c r="F597" i="9"/>
  <c r="F583" i="9"/>
  <c r="F587" i="9"/>
  <c r="F591" i="9"/>
  <c r="F595" i="9"/>
  <c r="G583" i="9"/>
  <c r="G587" i="9"/>
  <c r="G591" i="9"/>
  <c r="G595" i="9"/>
  <c r="F576" i="26" l="1"/>
  <c r="F588" i="26"/>
  <c r="F553" i="26"/>
  <c r="G553" i="26"/>
  <c r="D327" i="26"/>
  <c r="C327" i="26"/>
  <c r="F324" i="26" s="1"/>
  <c r="D252" i="26"/>
  <c r="C252" i="26"/>
  <c r="F251" i="26" s="1"/>
  <c r="D239" i="26"/>
  <c r="G231" i="26" s="1"/>
  <c r="C239" i="26"/>
  <c r="F237" i="26" s="1"/>
  <c r="D381" i="26"/>
  <c r="G380" i="26" s="1"/>
  <c r="C381" i="26"/>
  <c r="F380" i="26" s="1"/>
  <c r="F379" i="26"/>
  <c r="D374" i="26"/>
  <c r="G371" i="26" s="1"/>
  <c r="C374" i="26"/>
  <c r="F372" i="26" s="1"/>
  <c r="G363" i="26"/>
  <c r="F363"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6" i="26"/>
  <c r="G325" i="26"/>
  <c r="F325" i="26"/>
  <c r="G324" i="26"/>
  <c r="G323" i="26"/>
  <c r="G322" i="26"/>
  <c r="G321" i="26"/>
  <c r="F321" i="26"/>
  <c r="G320" i="26"/>
  <c r="G319" i="26"/>
  <c r="G318" i="26"/>
  <c r="G317" i="26"/>
  <c r="F317" i="26"/>
  <c r="G316" i="26"/>
  <c r="G315" i="26"/>
  <c r="G314" i="26"/>
  <c r="G313" i="26"/>
  <c r="F313" i="26"/>
  <c r="G312" i="26"/>
  <c r="G311" i="26"/>
  <c r="G310" i="26"/>
  <c r="G309" i="26"/>
  <c r="F309" i="26"/>
  <c r="G273" i="26"/>
  <c r="F273" i="26"/>
  <c r="G272" i="26"/>
  <c r="F272" i="26"/>
  <c r="G271" i="26"/>
  <c r="F271" i="26"/>
  <c r="G270" i="26"/>
  <c r="F270" i="26"/>
  <c r="G269" i="26"/>
  <c r="F269" i="26"/>
  <c r="G268" i="26"/>
  <c r="F268" i="26"/>
  <c r="G267" i="26"/>
  <c r="F267" i="26"/>
  <c r="G266" i="26"/>
  <c r="F266" i="26"/>
  <c r="G251" i="26"/>
  <c r="G250" i="26"/>
  <c r="G249" i="26"/>
  <c r="G248" i="26"/>
  <c r="G247" i="26"/>
  <c r="G246" i="26"/>
  <c r="G245" i="26"/>
  <c r="G244" i="26"/>
  <c r="F244" i="26"/>
  <c r="G235" i="26"/>
  <c r="G234" i="26"/>
  <c r="G233" i="26"/>
  <c r="G232" i="26"/>
  <c r="G227" i="26"/>
  <c r="G226" i="26"/>
  <c r="G225" i="26"/>
  <c r="G224" i="26"/>
  <c r="G219" i="26"/>
  <c r="G218" i="26"/>
  <c r="G217" i="26"/>
  <c r="G216" i="26"/>
  <c r="F98" i="26"/>
  <c r="D98" i="26"/>
  <c r="C98" i="26"/>
  <c r="F94" i="26"/>
  <c r="D94" i="26"/>
  <c r="C94" i="26"/>
  <c r="F66" i="26"/>
  <c r="D66" i="26"/>
  <c r="C66" i="26"/>
  <c r="F36" i="26"/>
  <c r="C30" i="26"/>
  <c r="F35" i="26" s="1"/>
  <c r="C19" i="26"/>
  <c r="F18" i="26"/>
  <c r="F17" i="26"/>
  <c r="F16" i="26"/>
  <c r="F28" i="26" l="1"/>
  <c r="F350" i="26"/>
  <c r="G368" i="26"/>
  <c r="G373" i="26"/>
  <c r="F37" i="26"/>
  <c r="G274" i="26"/>
  <c r="F377" i="26"/>
  <c r="F378" i="26"/>
  <c r="F381" i="26" s="1"/>
  <c r="G228" i="26"/>
  <c r="G229" i="26"/>
  <c r="G237" i="26"/>
  <c r="G236" i="26"/>
  <c r="G230" i="26"/>
  <c r="G238" i="26"/>
  <c r="G220" i="26"/>
  <c r="G221" i="26"/>
  <c r="G222" i="26"/>
  <c r="G215" i="26"/>
  <c r="G223" i="26"/>
  <c r="F369" i="26"/>
  <c r="G369" i="26"/>
  <c r="G370" i="26"/>
  <c r="G372" i="26"/>
  <c r="F370" i="26"/>
  <c r="F373" i="26"/>
  <c r="F364" i="26"/>
  <c r="G364" i="26"/>
  <c r="G350" i="26"/>
  <c r="F310" i="26"/>
  <c r="F314" i="26"/>
  <c r="F318" i="26"/>
  <c r="F322" i="26"/>
  <c r="F326" i="26"/>
  <c r="F311" i="26"/>
  <c r="F315" i="26"/>
  <c r="F319" i="26"/>
  <c r="F323" i="26"/>
  <c r="F312" i="26"/>
  <c r="F316" i="26"/>
  <c r="F320" i="26"/>
  <c r="G327" i="26"/>
  <c r="F274" i="26"/>
  <c r="F248" i="26"/>
  <c r="F245" i="26"/>
  <c r="F249" i="26"/>
  <c r="F246" i="26"/>
  <c r="F250" i="26"/>
  <c r="F247" i="26"/>
  <c r="G252"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79" i="26"/>
  <c r="G377" i="26"/>
  <c r="G378" i="26"/>
  <c r="F33" i="26"/>
  <c r="F367" i="26"/>
  <c r="F371" i="26"/>
  <c r="F34" i="26"/>
  <c r="G367" i="26"/>
  <c r="G374" i="26" s="1"/>
  <c r="F38" i="26"/>
  <c r="F27" i="26"/>
  <c r="F368" i="26"/>
  <c r="G239" i="26" l="1"/>
  <c r="G381" i="26"/>
  <c r="F252" i="26"/>
  <c r="F327" i="26"/>
  <c r="F239" i="26"/>
  <c r="F374" i="26"/>
  <c r="F76" i="9" l="1"/>
  <c r="D76" i="9"/>
  <c r="C76" i="9"/>
  <c r="F72" i="9"/>
  <c r="D72" i="9"/>
  <c r="C72" i="9"/>
  <c r="H23" i="25" l="1"/>
  <c r="G25" i="25"/>
  <c r="D25" i="25"/>
  <c r="C25" i="25"/>
  <c r="H24" i="25"/>
  <c r="F25" i="25" l="1"/>
  <c r="H22" i="25"/>
  <c r="H25" i="25" s="1"/>
  <c r="E25" i="25"/>
  <c r="D22" i="19" l="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19" i="8"/>
  <c r="E147" i="17" l="1"/>
  <c r="H44" i="19" l="1"/>
  <c r="E180" i="17" l="1"/>
  <c r="D193" i="17" l="1"/>
  <c r="H52" i="19" l="1"/>
  <c r="H51" i="19"/>
  <c r="H50" i="19"/>
  <c r="H48" i="19"/>
  <c r="H47" i="19"/>
  <c r="H46"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77" i="8" l="1"/>
  <c r="F80" i="8" s="1"/>
  <c r="F73" i="8" l="1"/>
  <c r="F79" i="8"/>
  <c r="F71" i="8"/>
  <c r="F76" i="8"/>
  <c r="F70" i="8"/>
  <c r="F82" i="8"/>
  <c r="F81" i="8"/>
  <c r="F74" i="8"/>
  <c r="F72" i="8"/>
  <c r="F75" i="8"/>
  <c r="F78" i="8"/>
  <c r="F77" i="8" l="1"/>
  <c r="D155" i="8" l="1"/>
  <c r="G138" i="8" s="1"/>
  <c r="G155" i="8" s="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E22" i="19" l="1"/>
  <c r="D77" i="8" l="1"/>
  <c r="G73" i="8" l="1"/>
  <c r="G79" i="8"/>
  <c r="G70" i="8"/>
  <c r="G75" i="8"/>
  <c r="G81" i="8"/>
  <c r="G72" i="8"/>
  <c r="G74" i="8"/>
  <c r="G78" i="8"/>
  <c r="G82" i="8"/>
  <c r="G71" i="8"/>
  <c r="G80" i="8"/>
  <c r="G76" i="8"/>
  <c r="G77" i="8" l="1"/>
  <c r="D129" i="8" l="1"/>
  <c r="G112" i="8" s="1"/>
  <c r="G129" i="8" s="1"/>
  <c r="E50" i="18" l="1"/>
  <c r="F114" i="18"/>
  <c r="E27" i="18"/>
  <c r="E35" i="18"/>
  <c r="D21" i="18"/>
  <c r="E187" i="18" l="1"/>
  <c r="D187" i="18"/>
  <c r="F109" i="18"/>
  <c r="F187" i="18" l="1"/>
  <c r="E21" i="18"/>
  <c r="F27" i="18" l="1"/>
  <c r="G82" i="24"/>
  <c r="G84" i="24"/>
  <c r="G85" i="24"/>
  <c r="G86" i="24"/>
  <c r="F28" i="9" l="1"/>
  <c r="D44" i="9"/>
  <c r="C353" i="9"/>
  <c r="D249" i="9" l="1"/>
  <c r="G255" i="9" s="1"/>
  <c r="D475" i="9"/>
  <c r="C475" i="9"/>
  <c r="F474" i="9" s="1"/>
  <c r="C249" i="9"/>
  <c r="F252" i="9" s="1"/>
  <c r="F347" i="9"/>
  <c r="F349" i="9"/>
  <c r="F346" i="9"/>
  <c r="F351" i="9"/>
  <c r="F348" i="9"/>
  <c r="F350" i="9"/>
  <c r="F352" i="9"/>
  <c r="C214" i="9"/>
  <c r="F477" i="9"/>
  <c r="F480" i="9"/>
  <c r="F472" i="9"/>
  <c r="F470" i="9"/>
  <c r="F471" i="9"/>
  <c r="F479" i="9"/>
  <c r="F481" i="9"/>
  <c r="F478" i="9"/>
  <c r="F467" i="9"/>
  <c r="F473" i="9"/>
  <c r="F476" i="9"/>
  <c r="F469" i="9"/>
  <c r="D577" i="9"/>
  <c r="C577" i="9"/>
  <c r="F254" i="9"/>
  <c r="C44" i="9"/>
  <c r="D227" i="9"/>
  <c r="D570" i="9"/>
  <c r="D343" i="9"/>
  <c r="C570" i="9"/>
  <c r="D453" i="9"/>
  <c r="D214" i="9"/>
  <c r="G478" i="9"/>
  <c r="G468" i="9"/>
  <c r="G470" i="9"/>
  <c r="G481" i="9"/>
  <c r="G473" i="9"/>
  <c r="G479" i="9"/>
  <c r="G471" i="9"/>
  <c r="G472" i="9"/>
  <c r="G474" i="9"/>
  <c r="G480" i="9"/>
  <c r="G477" i="9"/>
  <c r="G476" i="9"/>
  <c r="G469" i="9"/>
  <c r="G467" i="9"/>
  <c r="C227" i="9"/>
  <c r="D360" i="9"/>
  <c r="C360" i="9"/>
  <c r="D440" i="9"/>
  <c r="C453" i="9"/>
  <c r="D353" i="9"/>
  <c r="C440" i="9"/>
  <c r="C343" i="9"/>
  <c r="F419" i="9" l="1"/>
  <c r="F420" i="9"/>
  <c r="F421" i="9"/>
  <c r="F416" i="9"/>
  <c r="F417" i="9"/>
  <c r="F418" i="9"/>
  <c r="G254" i="9"/>
  <c r="F250" i="9"/>
  <c r="G252" i="9"/>
  <c r="G417" i="9"/>
  <c r="G418" i="9"/>
  <c r="G419" i="9"/>
  <c r="G420" i="9"/>
  <c r="G421" i="9"/>
  <c r="G416" i="9"/>
  <c r="F251" i="9"/>
  <c r="F468" i="9"/>
  <c r="F475" i="9" s="1"/>
  <c r="F353" i="9"/>
  <c r="G253" i="9"/>
  <c r="F255" i="9"/>
  <c r="G250" i="9"/>
  <c r="F253" i="9"/>
  <c r="G251" i="9"/>
  <c r="G356" i="9"/>
  <c r="G357" i="9"/>
  <c r="G358" i="9"/>
  <c r="G359" i="9"/>
  <c r="F569" i="9"/>
  <c r="F561" i="9"/>
  <c r="F563" i="9"/>
  <c r="F568" i="9"/>
  <c r="F564" i="9"/>
  <c r="F560" i="9"/>
  <c r="F567" i="9"/>
  <c r="F566" i="9"/>
  <c r="F565" i="9"/>
  <c r="F562" i="9"/>
  <c r="F232" i="9"/>
  <c r="F233" i="9"/>
  <c r="F229" i="9"/>
  <c r="F230" i="9"/>
  <c r="F228" i="9"/>
  <c r="F231" i="9"/>
  <c r="G334" i="9"/>
  <c r="G341" i="9"/>
  <c r="G336" i="9"/>
  <c r="G340" i="9"/>
  <c r="G342" i="9"/>
  <c r="G339" i="9"/>
  <c r="G338" i="9"/>
  <c r="G333" i="9"/>
  <c r="G335" i="9"/>
  <c r="G337" i="9"/>
  <c r="F338" i="9"/>
  <c r="F340" i="9"/>
  <c r="F334" i="9"/>
  <c r="F336" i="9"/>
  <c r="F337" i="9"/>
  <c r="F342" i="9"/>
  <c r="F333" i="9"/>
  <c r="F341" i="9"/>
  <c r="F335" i="9"/>
  <c r="F339" i="9"/>
  <c r="G475" i="9"/>
  <c r="G564" i="9"/>
  <c r="G566" i="9"/>
  <c r="G560" i="9"/>
  <c r="G567" i="9"/>
  <c r="G561" i="9"/>
  <c r="G562" i="9"/>
  <c r="G568" i="9"/>
  <c r="G565" i="9"/>
  <c r="G569" i="9"/>
  <c r="G563" i="9"/>
  <c r="G231" i="9"/>
  <c r="G233" i="9"/>
  <c r="G232" i="9"/>
  <c r="G229" i="9"/>
  <c r="G230" i="9"/>
  <c r="G228" i="9"/>
  <c r="F574" i="9"/>
  <c r="F573" i="9"/>
  <c r="F576" i="9"/>
  <c r="F575" i="9"/>
  <c r="G347" i="9"/>
  <c r="G349" i="9"/>
  <c r="G350" i="9"/>
  <c r="G346" i="9"/>
  <c r="G351" i="9"/>
  <c r="G352" i="9"/>
  <c r="G348" i="9"/>
  <c r="G575" i="9"/>
  <c r="G573" i="9"/>
  <c r="G574" i="9"/>
  <c r="G576" i="9"/>
  <c r="F445" i="9"/>
  <c r="F458" i="9"/>
  <c r="F455" i="9"/>
  <c r="F448" i="9"/>
  <c r="F457" i="9"/>
  <c r="F451" i="9"/>
  <c r="F459" i="9"/>
  <c r="F446" i="9"/>
  <c r="F454" i="9"/>
  <c r="F449" i="9"/>
  <c r="F452" i="9"/>
  <c r="F450" i="9"/>
  <c r="F447" i="9"/>
  <c r="F456" i="9"/>
  <c r="F359" i="9"/>
  <c r="F358" i="9"/>
  <c r="F356" i="9"/>
  <c r="F357" i="9"/>
  <c r="G449" i="9"/>
  <c r="G455" i="9"/>
  <c r="G447" i="9"/>
  <c r="G457" i="9"/>
  <c r="G448" i="9"/>
  <c r="G454" i="9"/>
  <c r="G446" i="9"/>
  <c r="G445" i="9"/>
  <c r="G459" i="9"/>
  <c r="G452" i="9"/>
  <c r="G458" i="9"/>
  <c r="G456" i="9"/>
  <c r="G450" i="9"/>
  <c r="G451" i="9"/>
  <c r="G577" i="9" l="1"/>
  <c r="F343" i="9"/>
  <c r="G453" i="9"/>
  <c r="F570" i="9"/>
  <c r="F360" i="9"/>
  <c r="G353" i="9"/>
  <c r="G360" i="9"/>
  <c r="G570" i="9"/>
  <c r="F577" i="9"/>
  <c r="F453" i="9"/>
  <c r="G343" i="9"/>
  <c r="C15" i="9" l="1"/>
  <c r="F20" i="9" l="1"/>
  <c r="F21" i="9"/>
  <c r="F24" i="9"/>
  <c r="F22" i="9"/>
  <c r="F18" i="9"/>
  <c r="F17" i="9"/>
  <c r="F19" i="9"/>
  <c r="F23" i="9"/>
  <c r="F12" i="9"/>
  <c r="F13" i="9"/>
  <c r="F26" i="9"/>
  <c r="F25" i="9"/>
  <c r="F16" i="9"/>
  <c r="F14" i="9"/>
  <c r="F15" i="9" l="1"/>
  <c r="D532" i="9" l="1"/>
  <c r="C532" i="9"/>
  <c r="F522" i="9" l="1"/>
  <c r="F531" i="9"/>
  <c r="F517" i="9"/>
  <c r="F529" i="9"/>
  <c r="F514" i="9"/>
  <c r="F518" i="9"/>
  <c r="F528" i="9"/>
  <c r="F521" i="9"/>
  <c r="F525" i="9"/>
  <c r="F523" i="9"/>
  <c r="F526" i="9"/>
  <c r="F519" i="9"/>
  <c r="F524" i="9"/>
  <c r="F515" i="9"/>
  <c r="F527" i="9"/>
  <c r="F516" i="9"/>
  <c r="F530" i="9"/>
  <c r="F520" i="9"/>
  <c r="G521" i="9"/>
  <c r="G519" i="9"/>
  <c r="G522" i="9"/>
  <c r="G528" i="9"/>
  <c r="G515" i="9"/>
  <c r="G525" i="9"/>
  <c r="G530" i="9"/>
  <c r="G523" i="9"/>
  <c r="G527" i="9"/>
  <c r="G514" i="9"/>
  <c r="G526" i="9"/>
  <c r="G517" i="9"/>
  <c r="G520" i="9"/>
  <c r="G531" i="9"/>
  <c r="G518" i="9"/>
  <c r="G529" i="9"/>
  <c r="G516" i="9"/>
  <c r="G524" i="9"/>
  <c r="C305" i="9"/>
  <c r="C555" i="9"/>
  <c r="D555" i="9"/>
  <c r="D305" i="9"/>
  <c r="F249" i="9" l="1"/>
  <c r="F227" i="9"/>
  <c r="F547" i="9"/>
  <c r="F546" i="9"/>
  <c r="F550" i="9"/>
  <c r="F540" i="9"/>
  <c r="F543" i="9"/>
  <c r="F553" i="9"/>
  <c r="F545" i="9"/>
  <c r="F539" i="9"/>
  <c r="F551" i="9"/>
  <c r="F538" i="9"/>
  <c r="F554" i="9"/>
  <c r="F537" i="9"/>
  <c r="F541" i="9"/>
  <c r="F548" i="9"/>
  <c r="F549" i="9"/>
  <c r="F552" i="9"/>
  <c r="F544" i="9"/>
  <c r="F542" i="9"/>
  <c r="G249" i="9"/>
  <c r="G227" i="9"/>
  <c r="G214" i="9"/>
  <c r="F296" i="9"/>
  <c r="F295" i="9"/>
  <c r="F300" i="9"/>
  <c r="F294" i="9"/>
  <c r="F293" i="9"/>
  <c r="F291" i="9"/>
  <c r="F290" i="9"/>
  <c r="F289" i="9"/>
  <c r="F301" i="9"/>
  <c r="F298" i="9"/>
  <c r="F302" i="9"/>
  <c r="F297" i="9"/>
  <c r="F288" i="9"/>
  <c r="F287" i="9"/>
  <c r="F292" i="9"/>
  <c r="F304" i="9"/>
  <c r="F299" i="9"/>
  <c r="F303" i="9"/>
  <c r="F532" i="9"/>
  <c r="G298" i="9"/>
  <c r="G299" i="9"/>
  <c r="G302" i="9"/>
  <c r="G300" i="9"/>
  <c r="G288" i="9"/>
  <c r="G296" i="9"/>
  <c r="G303" i="9"/>
  <c r="G293" i="9"/>
  <c r="G292" i="9"/>
  <c r="G295" i="9"/>
  <c r="G294" i="9"/>
  <c r="G297" i="9"/>
  <c r="G289" i="9"/>
  <c r="G291" i="9"/>
  <c r="G290" i="9"/>
  <c r="G301" i="9"/>
  <c r="G287" i="9"/>
  <c r="G304" i="9"/>
  <c r="G532" i="9"/>
  <c r="F214" i="9"/>
  <c r="G545" i="9"/>
  <c r="G541" i="9"/>
  <c r="G549" i="9"/>
  <c r="G547" i="9"/>
  <c r="G538" i="9"/>
  <c r="G540" i="9"/>
  <c r="G543" i="9"/>
  <c r="G539" i="9"/>
  <c r="G551" i="9"/>
  <c r="G537" i="9"/>
  <c r="G553" i="9"/>
  <c r="G544" i="9"/>
  <c r="G548" i="9"/>
  <c r="G550" i="9"/>
  <c r="G552" i="9"/>
  <c r="G542" i="9"/>
  <c r="G546" i="9"/>
  <c r="G554" i="9"/>
  <c r="D328" i="9"/>
  <c r="G310" i="9" s="1"/>
  <c r="G328" i="9" s="1"/>
  <c r="C328" i="9"/>
  <c r="F310" i="9" s="1"/>
  <c r="F328" i="9" s="1"/>
  <c r="G555" i="9" l="1"/>
  <c r="F555" i="9"/>
  <c r="F305" i="9"/>
  <c r="G305" i="9"/>
  <c r="F440" i="9"/>
  <c r="G440" i="9" l="1"/>
  <c r="F44" i="9" l="1"/>
  <c r="E49" i="19" l="1"/>
  <c r="H49" i="19" l="1"/>
  <c r="H53" i="19" s="1"/>
  <c r="E53" i="19"/>
  <c r="C118" i="10" l="1"/>
  <c r="C104" i="10"/>
  <c r="C106" i="10"/>
  <c r="C110" i="10"/>
  <c r="C114" i="10"/>
  <c r="C113" i="10"/>
  <c r="C107" i="10"/>
  <c r="C111" i="10"/>
  <c r="C115" i="10"/>
  <c r="C108" i="10"/>
  <c r="C112" i="10"/>
  <c r="C116" i="10"/>
  <c r="C105" i="10"/>
  <c r="C109" i="10"/>
  <c r="C117" i="10"/>
  <c r="C159" i="10" l="1"/>
  <c r="C158" i="10"/>
  <c r="C150" i="10"/>
  <c r="C152" i="10" s="1"/>
  <c r="F155" i="10" l="1"/>
  <c r="F149" i="10"/>
  <c r="F158" i="10"/>
  <c r="F153" i="10"/>
  <c r="F156" i="10"/>
  <c r="F151" i="10"/>
  <c r="F157" i="10"/>
  <c r="F150" i="10"/>
  <c r="F159" i="10"/>
  <c r="F148" i="10"/>
  <c r="F154" i="10"/>
  <c r="F152" i="10" l="1"/>
  <c r="C82" i="10"/>
  <c r="C65" i="10" l="1"/>
  <c r="C59" i="10"/>
  <c r="C71" i="10"/>
  <c r="C75" i="10"/>
  <c r="C87" i="10"/>
  <c r="C86" i="10"/>
  <c r="C70" i="10"/>
  <c r="C91" i="10"/>
  <c r="C49" i="10" l="1"/>
  <c r="C39" i="10" l="1"/>
  <c r="C42" i="10" s="1"/>
  <c r="F39" i="10" l="1"/>
  <c r="F41" i="10"/>
  <c r="F40" i="10"/>
  <c r="F42" i="10" l="1"/>
</calcChain>
</file>

<file path=xl/sharedStrings.xml><?xml version="1.0" encoding="utf-8"?>
<sst xmlns="http://schemas.openxmlformats.org/spreadsheetml/2006/main" count="4319" uniqueCount="2811">
  <si>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</si>
  <si>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</si>
  <si>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</si>
  <si>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</si>
  <si>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</si>
  <si>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</si>
  <si>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</si>
  <si>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</si>
  <si>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</si>
  <si>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</si>
  <si>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</si>
  <si>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</si>
  <si>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</si>
  <si>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</si>
  <si>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</si>
  <si>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</si>
  <si>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</si>
  <si>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</si>
  <si>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</si>
  <si>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</si>
  <si>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</si>
  <si>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</si>
  <si>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</si>
  <si>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</si>
  <si>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</si>
  <si>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</si>
  <si>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</si>
  <si>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</si>
  <si>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</si>
  <si>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</si>
  <si>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</si>
  <si>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</si>
  <si>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</si>
  <si>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</si>
  <si>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</si>
  <si>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</si>
  <si>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</si>
  <si>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</si>
  <si>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</si>
  <si>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</si>
  <si>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</si>
  <si>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</si>
  <si>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</si>
  <si>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</si>
  <si>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</si>
  <si>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</si>
  <si>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</si>
  <si>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</si>
  <si>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</si>
  <si>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</si>
  <si>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</si>
  <si>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</si>
  <si>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</si>
  <si>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</si>
  <si>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</si>
  <si>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</si>
  <si>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</si>
  <si>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</si>
  <si>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</si>
  <si>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</si>
  <si>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</si>
  <si>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</si>
  <si>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</si>
  <si>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</si>
  <si>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</si>
  <si>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</si>
  <si>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</si>
  <si>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</si>
  <si>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</si>
  <si>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</si>
  <si>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</si>
  <si>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</si>
  <si>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</si>
  <si>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</si>
  <si>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</si>
  <si>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</si>
  <si>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</si>
  <si>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</si>
  <si>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</si>
  <si>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</si>
  <si>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</si>
  <si>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</si>
  <si>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</si>
  <si>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</si>
  <si>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</si>
  <si>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</si>
  <si>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</si>
  <si>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</si>
  <si>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</si>
  <si>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</si>
  <si>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</si>
  <si>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</si>
  <si>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</si>
  <si>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</si>
  <si>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</si>
  <si>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</si>
  <si>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</si>
  <si>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</si>
  <si>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</si>
  <si>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</si>
  <si>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</si>
  <si>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</si>
  <si>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</si>
  <si>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</si>
  <si>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</si>
  <si>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</si>
  <si>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</si>
  <si>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</si>
  <si>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</si>
  <si>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</si>
  <si>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</si>
  <si>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</si>
  <si>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</si>
  <si>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</si>
  <si>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</si>
  <si>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</si>
  <si>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</si>
  <si>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</si>
  <si>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</si>
  <si>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</si>
  <si>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</si>
  <si>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</si>
  <si>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</si>
  <si>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</si>
  <si>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</si>
  <si>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</si>
  <si>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</si>
  <si>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</si>
  <si>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</si>
  <si>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</si>
  <si>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</si>
  <si>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</si>
  <si>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</si>
  <si>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</si>
  <si>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</si>
  <si>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</si>
  <si>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</si>
  <si>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</si>
  <si>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</si>
  <si>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</si>
  <si>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</si>
  <si>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</si>
  <si>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</si>
  <si>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</si>
  <si>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</si>
  <si>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</si>
  <si>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</si>
  <si>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</si>
  <si>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</si>
  <si>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</si>
  <si>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</si>
  <si>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</si>
  <si>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</si>
  <si>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</si>
  <si>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</si>
  <si>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</si>
  <si>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</si>
  <si>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</si>
  <si>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</si>
  <si>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</si>
  <si>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</si>
  <si>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</si>
  <si>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</si>
  <si>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</si>
  <si>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</si>
  <si>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</si>
  <si>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</si>
  <si>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</si>
  <si>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</si>
  <si>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</si>
  <si>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</si>
  <si>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</si>
  <si>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</si>
  <si>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</si>
  <si>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</si>
  <si>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</si>
  <si>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</si>
  <si>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</si>
  <si>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</si>
  <si>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</si>
  <si>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</si>
  <si>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</si>
  <si>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</si>
  <si>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</si>
  <si>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</si>
  <si>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</si>
  <si>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</si>
  <si>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</si>
  <si>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</si>
  <si>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</si>
  <si>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</si>
  <si>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</si>
  <si>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</si>
  <si>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</si>
  <si>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</si>
  <si>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</si>
  <si>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</si>
  <si>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</si>
  <si>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</si>
  <si>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</si>
  <si>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</si>
  <si>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</si>
  <si>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</si>
  <si>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</si>
  <si>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</si>
  <si>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</si>
  <si>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</si>
  <si>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</si>
  <si>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</si>
  <si>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</si>
  <si>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</si>
  <si>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</si>
  <si>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</si>
  <si>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</si>
  <si>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</si>
  <si>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</si>
  <si>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</si>
  <si>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</si>
  <si>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</si>
  <si>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</si>
  <si>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</si>
  <si>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</si>
  <si>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</si>
  <si>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</si>
  <si>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</si>
  <si>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</si>
  <si>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</si>
  <si>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</si>
  <si>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</si>
  <si>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</si>
  <si>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</si>
  <si>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</si>
  <si>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</si>
  <si>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</si>
  <si>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</si>
  <si>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</si>
  <si>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</si>
  <si>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</si>
  <si>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</si>
  <si>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</si>
  <si>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</si>
  <si>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</si>
  <si>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</si>
  <si>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</si>
  <si>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</si>
  <si>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</si>
  <si>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</si>
  <si>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</si>
  <si>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</si>
  <si>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</si>
  <si>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</si>
  <si>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</si>
  <si>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</si>
  <si>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</si>
  <si>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</si>
  <si>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</si>
  <si>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</si>
  <si>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</si>
  <si>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</si>
  <si>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</si>
  <si>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</si>
  <si>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</si>
  <si>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</si>
  <si>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</si>
  <si>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</si>
  <si>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</si>
  <si>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</si>
  <si>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</si>
  <si>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</si>
  <si>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</si>
  <si>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</si>
  <si>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</si>
  <si>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</si>
  <si>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</si>
  <si>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</si>
  <si>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</si>
  <si>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</si>
  <si>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</si>
  <si>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</si>
  <si>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</si>
  <si>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</si>
  <si>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</si>
  <si>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</si>
  <si>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</si>
  <si>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</si>
  <si>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</si>
  <si>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</si>
  <si>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</si>
  <si>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</si>
  <si>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</si>
  <si>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</si>
  <si>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</si>
  <si>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</si>
  <si>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</si>
  <si>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</si>
  <si>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</si>
  <si>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</si>
  <si>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</si>
  <si>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</si>
  <si>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</si>
  <si>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</si>
  <si>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</si>
  <si>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</si>
  <si>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</si>
  <si>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</si>
  <si>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</si>
  <si>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</si>
  <si>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</si>
  <si>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</si>
  <si>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</si>
  <si>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</si>
  <si>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</si>
  <si>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</si>
  <si>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</si>
  <si>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</si>
  <si>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</si>
  <si>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</si>
  <si>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</si>
  <si>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</si>
  <si>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</si>
  <si>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</si>
  <si>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</si>
  <si>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</si>
  <si>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</si>
  <si>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</si>
  <si>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</si>
  <si>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</si>
  <si>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</si>
  <si>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</si>
  <si>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</si>
  <si>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</si>
  <si>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</si>
  <si>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</si>
  <si>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</si>
  <si>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</si>
  <si>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</si>
  <si>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</si>
  <si>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</si>
  <si>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</si>
  <si>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</si>
  <si>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</si>
  <si>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</si>
  <si>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</si>
  <si>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</si>
  <si>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</si>
  <si>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</si>
  <si>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</si>
  <si>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</si>
  <si>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</si>
  <si>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</si>
  <si>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</si>
  <si>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</si>
  <si>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</si>
  <si>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</si>
  <si>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</si>
  <si>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</si>
  <si>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</si>
  <si>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</si>
  <si>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</si>
  <si>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</si>
  <si>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</si>
  <si>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</si>
  <si>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</si>
  <si>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</si>
  <si>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</si>
  <si>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</si>
  <si>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</si>
  <si>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</si>
  <si>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</si>
  <si>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</si>
  <si>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</si>
  <si>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</si>
  <si>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</si>
  <si>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</si>
  <si>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</si>
  <si>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</si>
  <si>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</si>
  <si>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</si>
  <si>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</si>
  <si>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</si>
  <si>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</si>
  <si>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</si>
  <si>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</si>
  <si>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</si>
  <si>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</si>
  <si>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</si>
  <si>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</si>
  <si>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</si>
  <si>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</si>
  <si>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</si>
  <si>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</si>
  <si>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</si>
  <si>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</si>
  <si>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</si>
  <si>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</si>
  <si>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</si>
  <si>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</si>
  <si>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</si>
  <si>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</si>
  <si>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</si>
  <si>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</si>
  <si>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</si>
  <si>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</si>
  <si>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</si>
  <si>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</si>
  <si>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</si>
  <si>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</si>
  <si>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</si>
  <si>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</si>
  <si>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</si>
  <si>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</si>
  <si>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</si>
  <si>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</si>
  <si>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</si>
  <si>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</si>
  <si>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</si>
  <si>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</si>
  <si>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</si>
  <si>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</si>
  <si>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</si>
  <si>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</si>
  <si>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</si>
  <si>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</si>
  <si>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</si>
  <si>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</si>
  <si>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</si>
  <si>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</si>
  <si>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</si>
  <si>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</si>
  <si>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</si>
  <si>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</si>
  <si>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</si>
  <si>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</si>
  <si>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</si>
  <si>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</si>
  <si>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</si>
  <si>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</si>
  <si>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</si>
  <si>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</si>
  <si>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</si>
  <si>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</si>
  <si>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</si>
  <si>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</si>
  <si>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</si>
  <si>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</si>
  <si>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</si>
  <si>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</si>
  <si>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</si>
  <si>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</si>
  <si>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</si>
  <si>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</si>
  <si>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</si>
  <si>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</si>
  <si>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</si>
  <si>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</si>
  <si>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</si>
  <si>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</si>
  <si>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</si>
  <si>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</si>
  <si>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</si>
  <si>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</si>
  <si>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</si>
  <si>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</si>
  <si>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</si>
  <si>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</si>
  <si>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</si>
  <si>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</si>
  <si>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</si>
  <si>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</si>
  <si>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</si>
  <si>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</si>
  <si>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</si>
  <si>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</si>
  <si>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</si>
  <si>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</si>
  <si>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</si>
  <si>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</si>
  <si>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</si>
  <si>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</si>
  <si>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</si>
  <si>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</si>
  <si>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</si>
  <si>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</si>
  <si>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</si>
  <si>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</si>
  <si>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</si>
  <si>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</si>
  <si>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</si>
  <si>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</si>
  <si>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</si>
  <si>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</si>
  <si>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</si>
  <si>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</si>
  <si>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</si>
  <si>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</si>
  <si>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</si>
  <si>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</si>
  <si>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</si>
  <si>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</si>
  <si>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</si>
  <si>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</si>
  <si>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</si>
  <si>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</si>
  <si>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</si>
  <si>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</si>
  <si>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</si>
  <si>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</si>
  <si>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</si>
  <si>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</si>
  <si>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</si>
  <si>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</si>
  <si>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</si>
  <si>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</si>
  <si>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</si>
  <si>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</si>
  <si>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</si>
  <si>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</si>
  <si>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</si>
  <si>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</si>
  <si>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</si>
  <si>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</si>
  <si>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</si>
  <si>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</si>
  <si>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</si>
  <si>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</si>
  <si>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</si>
  <si>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</si>
  <si>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</si>
  <si>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</si>
  <si>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</si>
  <si>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</si>
  <si>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</si>
  <si>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</si>
  <si>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</si>
  <si>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</si>
  <si>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</si>
  <si>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</si>
  <si>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</si>
  <si>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</si>
  <si>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</si>
  <si>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</si>
  <si>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</si>
  <si>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</si>
  <si>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</si>
  <si>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</si>
  <si>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</si>
  <si>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</si>
  <si>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</si>
  <si>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</si>
  <si>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</si>
  <si>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</si>
  <si>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</si>
  <si>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</si>
  <si>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</si>
  <si>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</si>
  <si>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</si>
  <si>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</si>
  <si>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</si>
  <si>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</si>
  <si>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</si>
  <si>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</si>
  <si>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</si>
  <si>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</si>
  <si>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</si>
  <si>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</si>
  <si>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</si>
  <si>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</si>
  <si>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</si>
  <si>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</si>
  <si>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</si>
  <si>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</si>
  <si>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</si>
  <si>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</si>
  <si>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</si>
  <si>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</si>
  <si>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</si>
  <si>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</si>
  <si>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</si>
  <si>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</si>
  <si>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</si>
  <si>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</si>
  <si>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</si>
  <si>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</si>
  <si>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</si>
  <si>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</si>
  <si>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</si>
  <si>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</si>
  <si>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</si>
  <si>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</si>
  <si>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</si>
  <si>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</si>
  <si>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</si>
  <si>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</si>
  <si>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</si>
  <si>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</si>
  <si>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</si>
  <si>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</si>
  <si>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</si>
  <si>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</si>
  <si>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</si>
  <si>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</si>
  <si>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</si>
  <si>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</si>
  <si>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</si>
  <si>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</si>
  <si>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</si>
  <si>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</si>
  <si>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</si>
  <si>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</si>
  <si>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</si>
  <si>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</si>
  <si>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</si>
  <si>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</si>
  <si>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</si>
  <si>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</si>
  <si>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</si>
  <si>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</si>
  <si>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</si>
  <si>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</si>
  <si>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</si>
  <si>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</si>
  <si>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</si>
  <si>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</si>
  <si>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</si>
  <si>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</si>
  <si>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</si>
  <si>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</si>
  <si>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</si>
  <si>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</si>
  <si>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</si>
  <si>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</si>
  <si>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</si>
  <si>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</si>
  <si>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</si>
  <si>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</si>
  <si>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</si>
  <si>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</si>
  <si>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</si>
  <si>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</si>
  <si>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</si>
  <si>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</si>
  <si>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</si>
  <si>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</si>
  <si>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</si>
  <si>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</si>
  <si>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</si>
  <si>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</si>
  <si>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</si>
  <si>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</si>
  <si>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</si>
  <si>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</si>
  <si>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</si>
  <si>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</si>
  <si>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</si>
  <si>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</si>
  <si>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</si>
  <si>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</si>
  <si>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</si>
  <si>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</si>
  <si>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</si>
  <si>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</si>
  <si>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</si>
  <si>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</si>
  <si>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</si>
  <si>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</si>
  <si>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</si>
  <si>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</si>
  <si>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</si>
  <si>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</si>
  <si>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</si>
  <si>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</si>
  <si>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</si>
  <si>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</si>
  <si>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</si>
  <si>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</si>
  <si>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</si>
  <si>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</si>
  <si>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</si>
  <si>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</si>
  <si>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</si>
  <si>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</si>
  <si>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</si>
  <si>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</si>
  <si>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</si>
  <si>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</si>
  <si>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</si>
  <si>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</si>
  <si>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</si>
  <si>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</si>
  <si>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</si>
  <si>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</si>
  <si>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</si>
  <si>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</si>
  <si>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</si>
  <si>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</si>
  <si>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</si>
  <si>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</si>
  <si>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</si>
  <si>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</si>
  <si>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</si>
  <si>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</si>
  <si>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</si>
  <si>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</si>
  <si>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</si>
  <si>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</si>
  <si>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</si>
  <si>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</si>
  <si>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</si>
  <si>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</si>
  <si>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</si>
  <si>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</si>
  <si>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</si>
  <si>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</si>
  <si>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</si>
  <si>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</si>
  <si>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</si>
  <si>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</si>
  <si>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</si>
  <si>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</si>
  <si>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</si>
  <si>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</si>
  <si>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</si>
  <si>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</si>
  <si>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</si>
  <si>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</si>
  <si>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</si>
  <si>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</si>
  <si>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</si>
  <si>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</si>
  <si>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</si>
  <si>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</si>
  <si>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</si>
  <si>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</si>
  <si>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</si>
  <si>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</si>
  <si>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</si>
  <si>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</si>
  <si>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</si>
  <si>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</si>
  <si>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</si>
  <si>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</si>
  <si>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</si>
  <si>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</si>
  <si>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</si>
  <si>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</si>
  <si>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</si>
  <si>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</si>
  <si>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</si>
  <si>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</si>
  <si>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</si>
  <si>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</si>
  <si>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</si>
  <si>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</si>
  <si>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</si>
  <si>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</si>
  <si>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</si>
  <si>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</si>
  <si>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</si>
  <si>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</si>
  <si>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</si>
  <si>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</si>
  <si>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</si>
  <si>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</si>
  <si>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</si>
  <si>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</si>
  <si>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</si>
  <si>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</si>
  <si>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</si>
  <si>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</si>
  <si>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</si>
  <si>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</si>
  <si>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</si>
  <si>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</si>
  <si>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</si>
  <si>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</si>
  <si>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</si>
  <si>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</si>
  <si>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</si>
  <si>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</si>
  <si>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</si>
  <si>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</si>
  <si>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</si>
  <si>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</si>
  <si>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</si>
  <si>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</si>
  <si>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</si>
  <si>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</si>
  <si>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</si>
  <si>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</si>
  <si>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</si>
  <si>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</si>
  <si>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</si>
  <si>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</si>
  <si>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</si>
  <si>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</si>
  <si>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</si>
  <si>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</si>
  <si>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</si>
  <si>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</si>
  <si>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</si>
  <si>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</si>
  <si>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</si>
  <si>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</si>
  <si>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</si>
  <si>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</si>
  <si>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</si>
  <si>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</si>
  <si>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</si>
  <si>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</si>
  <si>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</si>
  <si>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</si>
  <si>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</si>
  <si>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</si>
  <si>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</si>
  <si>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</si>
  <si>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</si>
  <si>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</si>
  <si>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</si>
  <si>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</si>
  <si>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</si>
  <si>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</si>
  <si>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</si>
  <si>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</si>
  <si>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</si>
  <si>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</si>
  <si>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</si>
  <si>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</si>
  <si>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</si>
  <si>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</si>
  <si>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</si>
  <si>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</si>
  <si>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</si>
  <si>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</si>
  <si>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</si>
  <si>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</si>
  <si>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</si>
  <si>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</si>
  <si>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</si>
  <si>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</si>
  <si>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</si>
  <si>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</si>
  <si>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</si>
  <si>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</si>
  <si>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</si>
  <si>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</si>
  <si>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</si>
  <si>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</si>
  <si>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</si>
  <si>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</si>
  <si>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</si>
  <si>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</si>
  <si>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</si>
  <si>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</si>
  <si>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</si>
  <si>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</si>
  <si>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</si>
  <si>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</si>
  <si>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</si>
  <si>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</si>
  <si>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</si>
  <si>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</si>
  <si>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</si>
  <si>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</si>
  <si>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</si>
  <si>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</si>
  <si>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</si>
  <si>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</si>
  <si>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</si>
  <si>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</si>
  <si>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</si>
  <si>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</si>
  <si>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</si>
  <si>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</si>
  <si>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</si>
  <si>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</si>
  <si>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</si>
  <si>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</si>
  <si>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</si>
  <si>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</si>
  <si>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</si>
  <si>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</si>
  <si>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</si>
  <si>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</si>
  <si>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</si>
  <si>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</si>
  <si>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</si>
  <si>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</si>
  <si>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</si>
  <si>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</si>
  <si>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</si>
  <si>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</si>
  <si>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</si>
  <si>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</si>
  <si>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</si>
  <si>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</si>
  <si>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</si>
  <si>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</si>
  <si>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</si>
  <si>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</si>
  <si>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</si>
  <si>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</si>
  <si>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</si>
  <si>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</si>
  <si>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</si>
  <si>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</si>
  <si>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</si>
  <si>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</si>
  <si>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</si>
  <si>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</si>
  <si>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</si>
  <si>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</si>
  <si>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</si>
  <si>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</si>
  <si>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</si>
  <si>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</si>
  <si>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</si>
  <si>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</si>
  <si>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</si>
  <si>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</si>
  <si>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</si>
  <si>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</si>
  <si>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</si>
  <si>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</si>
  <si>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</si>
  <si>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</si>
  <si>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</si>
  <si>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</si>
  <si>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</si>
  <si>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</si>
  <si>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</si>
  <si>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</si>
  <si>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</si>
  <si>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</si>
  <si>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</si>
  <si>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</si>
  <si>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</si>
  <si>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</si>
  <si>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</si>
  <si>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</si>
  <si>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</si>
  <si>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</si>
  <si>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</si>
  <si>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</si>
  <si>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</si>
  <si>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</si>
  <si>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</si>
  <si>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</si>
  <si>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</si>
  <si>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</si>
  <si>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</si>
  <si>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</si>
  <si>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</si>
  <si>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</si>
  <si>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</si>
  <si>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</si>
  <si>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</si>
  <si>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</si>
  <si>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</si>
  <si>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</si>
  <si>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</si>
  <si>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</si>
  <si>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</si>
  <si>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</si>
  <si>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</si>
  <si>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</si>
  <si>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</si>
  <si>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</si>
  <si>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</si>
  <si>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</si>
  <si>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</si>
  <si>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</si>
  <si>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</si>
  <si>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</si>
  <si>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</si>
  <si>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</si>
  <si>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</si>
  <si>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</si>
  <si>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</si>
  <si>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</si>
  <si>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</si>
  <si>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</si>
  <si>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</si>
  <si>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</si>
  <si>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</si>
  <si>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</si>
  <si>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</si>
  <si>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</si>
  <si>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</si>
  <si>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</si>
  <si>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</si>
  <si>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</si>
  <si>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</si>
  <si>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</si>
  <si>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</si>
  <si>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</si>
  <si>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</si>
  <si>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</si>
  <si>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</si>
  <si>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</si>
  <si>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</si>
  <si>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</si>
  <si>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</si>
  <si>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</si>
  <si>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</si>
  <si>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</si>
  <si>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</si>
  <si>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</si>
  <si>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</si>
  <si>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</si>
  <si>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</si>
  <si>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</si>
  <si>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</si>
  <si>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</si>
  <si>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</si>
  <si>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</si>
  <si>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</si>
  <si>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</si>
  <si>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</si>
  <si>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</si>
  <si>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</si>
  <si>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</si>
  <si>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</si>
  <si>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</si>
  <si>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</si>
  <si>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</si>
  <si>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</si>
  <si>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</si>
  <si>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</si>
  <si>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</si>
  <si>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</si>
  <si>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</si>
  <si>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</si>
  <si>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</si>
  <si>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</si>
  <si>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</si>
  <si>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</si>
  <si>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</si>
  <si>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</si>
  <si>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</si>
  <si>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</si>
  <si>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</si>
  <si>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</si>
  <si>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</si>
  <si>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</si>
  <si>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</si>
  <si>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</si>
  <si>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</si>
  <si>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</si>
  <si>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</si>
  <si>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</si>
  <si>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</si>
  <si>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</si>
  <si>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</si>
  <si>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</si>
  <si>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</si>
  <si>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</si>
  <si>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</si>
  <si>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</si>
  <si>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</si>
  <si>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</si>
  <si>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</si>
  <si>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</si>
  <si>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</si>
  <si>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</si>
  <si>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</si>
  <si>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</si>
  <si>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</si>
  <si>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</si>
  <si>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</si>
  <si>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</si>
  <si>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</si>
  <si>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</si>
  <si>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</si>
  <si>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</si>
  <si>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</si>
  <si>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</si>
  <si>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</si>
  <si>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</si>
  <si>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</si>
  <si>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</si>
  <si>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</si>
  <si>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</si>
  <si>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</si>
  <si>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</si>
  <si>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</si>
  <si>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</si>
  <si>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</si>
  <si>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</si>
  <si>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</si>
  <si>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</si>
  <si>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</si>
  <si>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</si>
  <si>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</si>
  <si>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</si>
  <si>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</si>
  <si>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</si>
  <si>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</si>
  <si>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</si>
  <si>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</si>
  <si>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</si>
  <si>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</si>
  <si>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</si>
  <si>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</si>
  <si>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</si>
  <si>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</si>
  <si>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</si>
  <si>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</si>
  <si>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</si>
  <si>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</si>
  <si>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</si>
  <si>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</si>
  <si>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</si>
  <si>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</si>
  <si>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</si>
  <si>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</si>
  <si>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</si>
  <si>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</si>
  <si>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</si>
  <si>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</si>
  <si>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</si>
  <si>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</si>
  <si>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</si>
  <si>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</si>
  <si>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</si>
  <si>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</si>
  <si>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</si>
  <si>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</si>
  <si>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</si>
  <si>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</si>
  <si>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</si>
  <si>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</si>
  <si>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</si>
  <si>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</si>
  <si>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</si>
  <si>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</si>
  <si>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</si>
  <si>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</si>
  <si>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</si>
  <si>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</si>
  <si>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</si>
  <si>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</si>
  <si>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</si>
  <si>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</si>
  <si>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</si>
  <si>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</si>
  <si>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</si>
  <si>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</si>
  <si>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</si>
  <si>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</si>
  <si>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</si>
  <si>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</si>
  <si>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</si>
  <si>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</si>
  <si>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</si>
  <si>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</si>
  <si>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</si>
  <si>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</si>
  <si>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</si>
  <si>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</si>
  <si>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</si>
  <si>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</si>
  <si>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</si>
  <si>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</si>
  <si>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</si>
  <si>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</si>
  <si>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</si>
  <si>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</si>
  <si>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</si>
  <si>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</si>
  <si>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</si>
  <si>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</si>
  <si>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</si>
  <si>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</si>
  <si>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</si>
  <si>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</si>
  <si>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</si>
  <si>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</si>
  <si>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</si>
  <si>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</si>
  <si>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</si>
  <si>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</si>
  <si>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</si>
  <si>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</si>
  <si>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</si>
  <si>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</si>
  <si>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</si>
  <si>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</si>
  <si>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</si>
  <si>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</si>
  <si>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</si>
  <si>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</si>
  <si>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</si>
  <si>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</si>
  <si>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</si>
  <si>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</si>
  <si>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</si>
  <si>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</si>
  <si>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</si>
  <si>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</si>
  <si>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</si>
  <si>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</si>
  <si>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</si>
  <si>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</si>
  <si>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</si>
  <si>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</si>
  <si>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</si>
  <si>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</si>
  <si>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</si>
  <si>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</si>
  <si>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</si>
  <si>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</si>
  <si>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</si>
  <si>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</si>
  <si>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</si>
  <si>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</si>
  <si>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</si>
  <si>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</si>
  <si>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</si>
  <si>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</si>
  <si>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</si>
  <si>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</si>
  <si>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</si>
  <si>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</si>
  <si>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</si>
  <si>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</si>
  <si>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</si>
  <si>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</si>
  <si>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</si>
  <si>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</si>
  <si>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</si>
  <si>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</si>
  <si>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</si>
  <si>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</si>
  <si>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</si>
  <si>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</si>
  <si>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</si>
  <si>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</si>
  <si>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</si>
  <si>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</si>
  <si>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</si>
  <si>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</si>
  <si>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</si>
  <si>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</si>
  <si>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</si>
  <si>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</si>
  <si>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</si>
  <si>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</si>
  <si>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</si>
  <si>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</si>
  <si>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</si>
  <si>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</si>
  <si>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</si>
  <si>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</si>
  <si>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</si>
  <si>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</si>
  <si>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</si>
  <si>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</si>
  <si>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</si>
  <si>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</si>
  <si>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</si>
  <si>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</si>
  <si>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</si>
  <si>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</si>
  <si>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</si>
  <si>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</si>
  <si>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</si>
  <si>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</si>
  <si>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</si>
  <si>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</si>
  <si>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</si>
  <si>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</si>
  <si>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</si>
  <si>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</si>
  <si>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</si>
  <si>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</si>
  <si>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</si>
  <si>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</si>
  <si>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</si>
  <si>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</si>
  <si>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</si>
  <si>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</si>
  <si>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</si>
  <si>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</si>
  <si>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</si>
  <si>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</si>
  <si>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</si>
  <si>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</si>
  <si>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</si>
  <si>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</si>
  <si>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</si>
  <si>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</si>
  <si>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</si>
  <si>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</si>
  <si>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</si>
  <si>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</si>
  <si>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</si>
  <si>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</si>
  <si>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</si>
  <si>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</si>
  <si>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</si>
  <si>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</si>
  <si>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</si>
  <si>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</si>
  <si>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</si>
  <si>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</si>
  <si>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</si>
  <si>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</si>
  <si>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</si>
  <si>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</si>
  <si>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</si>
  <si>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</si>
  <si>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</si>
  <si>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</si>
  <si>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</si>
  <si>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</si>
  <si>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</si>
  <si>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</si>
  <si>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</si>
  <si>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</si>
  <si>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</si>
  <si>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</si>
  <si>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</si>
  <si>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</si>
  <si>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</si>
  <si>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</si>
  <si>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</si>
  <si>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</si>
  <si>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</si>
  <si>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</si>
  <si>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</si>
  <si>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</si>
  <si>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</si>
  <si>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</si>
  <si>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</si>
  <si>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</si>
  <si>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</si>
  <si>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</si>
  <si>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</si>
  <si>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</si>
  <si>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</si>
  <si>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</si>
  <si>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</si>
  <si>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</si>
  <si>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</si>
  <si>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</si>
  <si>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</si>
  <si>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</si>
  <si>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</si>
  <si>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</si>
  <si>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</si>
  <si>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</si>
  <si>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</si>
  <si>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</si>
  <si>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</si>
  <si>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</si>
  <si>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</si>
  <si>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</si>
  <si>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</si>
  <si>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</si>
  <si>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</si>
  <si>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</si>
  <si>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</si>
  <si>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</si>
  <si>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</si>
  <si>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</si>
  <si>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</si>
  <si>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</si>
  <si>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</si>
  <si>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</si>
  <si>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</si>
  <si>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</si>
  <si>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</si>
  <si>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</si>
  <si>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</si>
  <si>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</si>
  <si>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</si>
  <si>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</si>
  <si>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</si>
  <si>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</si>
  <si>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</si>
  <si>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</si>
  <si>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</si>
  <si>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</si>
  <si>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</si>
  <si>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</si>
  <si>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</si>
  <si>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</si>
  <si>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</si>
  <si>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</si>
  <si>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</si>
  <si>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</si>
  <si>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</si>
  <si>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</si>
  <si>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</si>
  <si>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</si>
  <si>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</si>
  <si>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</si>
  <si>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</si>
  <si>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</si>
  <si>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</si>
  <si>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</si>
  <si>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</si>
  <si>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</si>
  <si>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</si>
  <si>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</si>
  <si>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</si>
  <si>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</si>
  <si>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</si>
  <si>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</si>
  <si>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</si>
  <si>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</si>
  <si>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</si>
  <si>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</si>
  <si>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</si>
  <si>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</si>
  <si>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</si>
  <si>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</si>
  <si>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</si>
  <si>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</si>
  <si>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</si>
  <si>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</si>
  <si>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</si>
  <si>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</si>
  <si>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</si>
  <si>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</si>
  <si>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</si>
  <si>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</si>
  <si>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</si>
  <si>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</si>
  <si>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</si>
  <si>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</si>
  <si>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</si>
  <si>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</si>
  <si>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</si>
  <si>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</si>
  <si>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</si>
  <si>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</si>
  <si>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</si>
  <si>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</si>
  <si>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</si>
  <si>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</si>
  <si>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</si>
  <si>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</si>
  <si>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</si>
  <si>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</si>
  <si>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</si>
  <si>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</si>
  <si>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</si>
  <si>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</si>
  <si>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</si>
  <si>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</si>
  <si>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</si>
  <si>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</si>
  <si>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</si>
  <si>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</si>
  <si>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</si>
  <si>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</si>
  <si>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</si>
  <si>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</si>
  <si>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</si>
  <si>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</si>
  <si>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</si>
  <si>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</si>
  <si>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</si>
  <si>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</si>
  <si>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</si>
  <si>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</si>
  <si>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</si>
  <si>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</si>
  <si>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</si>
  <si>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</si>
  <si>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</si>
  <si>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</si>
  <si>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</si>
  <si>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</si>
  <si>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</si>
  <si>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</si>
  <si>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</si>
  <si>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</si>
  <si>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</si>
  <si>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</si>
  <si>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</si>
  <si>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</si>
  <si>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</si>
  <si>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</si>
  <si>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</si>
  <si>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</si>
  <si>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</si>
  <si>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</si>
  <si>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</si>
  <si>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</si>
  <si>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</si>
  <si>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</si>
  <si>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</si>
  <si>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</si>
  <si>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</si>
  <si>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</si>
  <si>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</si>
  <si>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</si>
  <si>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</si>
  <si>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</si>
  <si>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</si>
  <si>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</si>
  <si>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</si>
  <si>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</si>
  <si>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</si>
  <si>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</si>
  <si>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</si>
  <si>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</si>
  <si>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</si>
  <si>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</si>
  <si>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</si>
  <si>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</si>
  <si>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</si>
  <si>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</si>
  <si>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</si>
  <si>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</si>
  <si>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</si>
  <si>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</si>
  <si>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</si>
  <si>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</si>
  <si>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</si>
  <si>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</si>
  <si>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</si>
  <si>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</si>
  <si>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</si>
  <si>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</si>
  <si>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</si>
  <si>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</si>
  <si>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</si>
  <si>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</si>
  <si>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</si>
  <si>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</si>
  <si>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</si>
  <si>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</si>
  <si>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</si>
  <si>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</si>
  <si>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</si>
  <si>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</si>
  <si>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</si>
  <si>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</si>
  <si>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</si>
  <si>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</si>
  <si>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</si>
  <si>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</si>
  <si>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</si>
  <si>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</si>
  <si>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</si>
  <si>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</si>
  <si>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</si>
  <si>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</si>
  <si>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</si>
  <si>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</si>
  <si>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</si>
  <si>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</si>
  <si>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</si>
  <si>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</si>
  <si>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</si>
  <si>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</si>
  <si>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</si>
  <si>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</si>
  <si>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</si>
  <si>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</si>
  <si>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</si>
  <si>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</si>
  <si>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</si>
  <si>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</si>
  <si>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</si>
  <si>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</si>
  <si>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</si>
  <si>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</si>
  <si>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</si>
  <si>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</si>
  <si>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</si>
  <si>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</si>
  <si>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</si>
  <si>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</si>
  <si>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</si>
  <si>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</si>
  <si>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</si>
  <si>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</si>
  <si>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</si>
  <si>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</si>
  <si>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</si>
  <si>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</si>
  <si>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</si>
  <si>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</si>
  <si>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</si>
  <si>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</si>
  <si>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</si>
  <si>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</si>
  <si>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</si>
  <si>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</si>
  <si>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</si>
  <si>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</si>
  <si>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</si>
  <si>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</si>
  <si>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</si>
  <si>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</si>
  <si>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</si>
  <si>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</si>
  <si>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</si>
  <si>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</si>
  <si>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</si>
  <si>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</si>
  <si>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</si>
  <si>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</si>
  <si>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</si>
  <si>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</si>
  <si>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</si>
  <si>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</si>
  <si>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</si>
  <si>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</si>
  <si>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</si>
  <si>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</si>
  <si>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</si>
  <si>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</si>
  <si>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</si>
  <si>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</si>
  <si>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</si>
  <si>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</si>
  <si>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</si>
  <si>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</si>
  <si>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</si>
  <si>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</si>
  <si>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</si>
  <si>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</si>
  <si>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</si>
  <si>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</si>
  <si>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</si>
  <si>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</si>
  <si>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</si>
  <si>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</si>
  <si>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</si>
  <si>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</si>
  <si>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</si>
  <si>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</si>
  <si>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</si>
  <si>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</si>
  <si>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</si>
  <si>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</si>
  <si>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</si>
  <si>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</si>
  <si>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</si>
  <si>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</si>
  <si>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</si>
  <si>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</si>
  <si>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</si>
  <si>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</si>
  <si>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</si>
  <si>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</si>
  <si>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</si>
  <si>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</si>
  <si>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</si>
  <si>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</si>
  <si>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</si>
  <si>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</si>
  <si>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</si>
  <si>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</si>
  <si>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</si>
  <si>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</si>
  <si>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</si>
  <si>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</si>
  <si>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</si>
  <si>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</si>
  <si>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</si>
  <si>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</si>
  <si>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</si>
  <si>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</si>
  <si>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</si>
  <si>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</si>
  <si>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</si>
  <si>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</si>
  <si>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</si>
  <si>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</si>
  <si>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</si>
  <si>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</si>
  <si>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</si>
  <si>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</si>
  <si>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</si>
  <si>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</si>
  <si>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</si>
  <si>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</si>
  <si>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</si>
  <si>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</si>
  <si>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</si>
  <si>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</si>
  <si>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</si>
  <si>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</si>
  <si>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</si>
  <si>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</si>
  <si>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</si>
  <si>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</si>
  <si>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</si>
  <si>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</si>
  <si>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</si>
  <si>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</si>
  <si>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</si>
  <si>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</si>
  <si>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</si>
  <si>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</si>
  <si>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</si>
  <si>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</si>
  <si>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</si>
  <si>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</si>
  <si>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</si>
  <si>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</si>
  <si>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</si>
  <si>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</si>
  <si>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</si>
  <si>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</si>
  <si>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</si>
  <si>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</si>
  <si>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</si>
  <si>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</si>
  <si>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</si>
  <si>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</si>
  <si>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</si>
  <si>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</si>
  <si>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</si>
  <si>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</si>
  <si>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</si>
  <si>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</si>
  <si>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</si>
  <si>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</si>
  <si>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</si>
  <si>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</si>
  <si>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</si>
  <si>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</si>
  <si>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</si>
  <si>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</si>
  <si>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</si>
  <si>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</si>
  <si>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</si>
  <si>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</si>
  <si>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</si>
  <si>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</si>
  <si>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</si>
  <si>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</si>
  <si>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</si>
  <si>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</si>
  <si>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</si>
  <si>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</si>
  <si>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</si>
  <si>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</si>
  <si>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</si>
  <si>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</si>
  <si>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</si>
  <si>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</si>
  <si>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</si>
  <si>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</si>
  <si>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</si>
  <si>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</si>
  <si>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</si>
  <si>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</si>
  <si>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</si>
  <si>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</si>
  <si>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</si>
  <si>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</si>
  <si>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</si>
  <si>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</si>
  <si>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</si>
  <si>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</si>
  <si>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</si>
  <si>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</si>
  <si>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</si>
  <si>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</si>
  <si>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</si>
  <si>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</si>
  <si>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</si>
  <si>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</si>
  <si>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</si>
  <si>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</si>
  <si>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</si>
  <si>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</si>
  <si>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</si>
  <si>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</si>
  <si>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</si>
  <si>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</si>
  <si>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</si>
  <si>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</si>
  <si>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</si>
  <si>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</si>
  <si>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</si>
  <si>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</si>
  <si>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</si>
  <si>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</si>
  <si>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</si>
  <si>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</si>
  <si>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</si>
  <si>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</si>
  <si>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</si>
  <si>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</si>
  <si>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</si>
  <si>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</si>
  <si>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</si>
  <si>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</si>
  <si>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</si>
  <si>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</si>
  <si>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</si>
  <si>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</si>
  <si>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</si>
  <si>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</si>
  <si>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</si>
  <si>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</si>
  <si>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</si>
  <si>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</si>
  <si>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</si>
  <si>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</si>
  <si>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</si>
  <si>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</si>
  <si>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</si>
  <si>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</si>
  <si>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</si>
  <si>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</si>
  <si>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</si>
  <si>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</si>
  <si>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</si>
  <si>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</si>
  <si>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</si>
  <si>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</si>
  <si>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</si>
  <si>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</si>
  <si>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</si>
  <si>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</si>
  <si>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</si>
  <si>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</si>
  <si>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</si>
  <si>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</si>
  <si>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</si>
  <si>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</si>
  <si>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</si>
  <si>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</si>
  <si>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</si>
  <si>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</si>
  <si>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</si>
  <si>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</si>
  <si>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</si>
  <si>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</si>
  <si>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</si>
  <si>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</si>
  <si>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</si>
  <si>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</si>
  <si>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</si>
  <si>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</si>
  <si>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</si>
  <si>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</si>
  <si>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</si>
  <si>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</si>
  <si>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</si>
  <si>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</si>
  <si>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</si>
  <si>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</si>
  <si>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</si>
  <si>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</si>
  <si>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</si>
  <si>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</si>
  <si>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</si>
  <si>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</si>
  <si>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</si>
  <si>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</si>
  <si>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</si>
  <si>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</si>
  <si>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</si>
  <si>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</si>
  <si>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</si>
  <si>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</si>
  <si>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</si>
  <si>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</si>
  <si>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</si>
  <si>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</si>
  <si>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</si>
  <si>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</si>
  <si>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</si>
  <si>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</si>
  <si>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</si>
  <si>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</si>
  <si>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</si>
  <si>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</si>
  <si>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</si>
  <si>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</si>
  <si>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</si>
  <si>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</si>
  <si>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</si>
  <si>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</si>
  <si>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</si>
  <si>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</si>
  <si>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</si>
  <si>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</si>
  <si>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</si>
  <si>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</si>
  <si>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</si>
  <si>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</si>
  <si>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</si>
  <si>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</si>
  <si>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</si>
  <si>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</si>
  <si>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</si>
  <si>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</si>
  <si>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</si>
  <si>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</si>
  <si>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</si>
  <si>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</si>
  <si>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</si>
  <si>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</si>
  <si>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</si>
  <si>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</si>
  <si>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</si>
  <si>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</si>
  <si>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</si>
  <si>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</si>
  <si>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</si>
  <si>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</si>
  <si>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</si>
  <si>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</si>
  <si>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</si>
  <si>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</si>
  <si>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</si>
  <si>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</si>
  <si>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</si>
  <si>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</si>
  <si>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</si>
  <si>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</si>
  <si>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</si>
  <si>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</si>
  <si>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</si>
  <si>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</si>
  <si>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</si>
  <si>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</si>
  <si>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</si>
  <si>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</si>
  <si>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</si>
  <si>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</si>
  <si>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</si>
  <si>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</si>
  <si>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</si>
  <si>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</si>
  <si>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</si>
  <si>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</si>
  <si>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</si>
  <si>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</si>
  <si>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</si>
  <si>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</si>
  <si>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</si>
  <si>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</si>
  <si>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</si>
  <si>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</si>
  <si>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</si>
  <si>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</si>
  <si>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</si>
  <si>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</si>
  <si>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</si>
  <si>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</si>
  <si>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</si>
  <si>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</si>
  <si>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</si>
  <si>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</si>
  <si>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</si>
  <si>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</si>
  <si>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</si>
  <si>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</si>
  <si>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</si>
  <si>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</si>
  <si>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</si>
  <si>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</si>
  <si>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</si>
  <si>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</si>
  <si>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</si>
  <si>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</si>
  <si>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</si>
  <si>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</si>
  <si>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</si>
  <si>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</si>
  <si>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</si>
  <si>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</si>
  <si>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</si>
  <si>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</si>
  <si>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</si>
  <si>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</si>
  <si>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</si>
  <si>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</si>
  <si>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</si>
  <si>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</si>
  <si>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</si>
  <si>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</si>
  <si>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</si>
  <si>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</si>
  <si>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</si>
  <si>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</si>
  <si>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</si>
  <si>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</si>
  <si>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</si>
  <si>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</si>
  <si>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</si>
  <si>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</si>
  <si>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</si>
  <si>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</si>
  <si>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</si>
  <si>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</si>
  <si>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</si>
  <si>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</si>
  <si>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</si>
  <si>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</si>
  <si>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</si>
  <si>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</si>
  <si>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</si>
  <si>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</si>
  <si>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</si>
  <si>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</si>
  <si>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</si>
  <si>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</si>
  <si>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</si>
  <si>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</si>
  <si>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</si>
  <si>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</si>
  <si>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</si>
  <si>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</si>
  <si>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</si>
  <si>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</si>
  <si>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</si>
  <si>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</si>
  <si>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</si>
  <si>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</si>
  <si>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</si>
  <si>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</si>
  <si>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</si>
  <si>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</si>
  <si>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</si>
  <si>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</si>
  <si>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</si>
  <si>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</si>
  <si>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</si>
  <si>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</si>
  <si>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</si>
  <si>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</si>
  <si>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</si>
  <si>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</si>
  <si>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</si>
  <si>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</si>
  <si>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</si>
  <si>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</si>
  <si>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</si>
  <si>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</si>
  <si>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</si>
  <si>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</si>
  <si>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</si>
  <si>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</si>
  <si>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</si>
  <si>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</si>
  <si>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</si>
  <si>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</si>
  <si>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</si>
  <si>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</si>
  <si>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</si>
  <si>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</si>
  <si>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</si>
  <si>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</si>
  <si>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</si>
  <si>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</si>
  <si>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</si>
  <si>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</si>
  <si>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</si>
  <si>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</si>
  <si>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</si>
  <si>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</si>
  <si>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</si>
  <si>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</si>
  <si>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</si>
  <si>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</si>
  <si>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</si>
  <si>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</si>
  <si>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</si>
  <si>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</si>
  <si>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</si>
  <si>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</si>
  <si>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</si>
  <si>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</si>
  <si>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</si>
  <si>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</si>
  <si>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</si>
  <si>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</si>
  <si>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</si>
  <si>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</si>
  <si>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</si>
  <si>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</si>
  <si>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</si>
  <si>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</si>
  <si>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</si>
  <si>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</si>
  <si>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</si>
  <si>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</si>
  <si>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</si>
  <si>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</si>
  <si>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</si>
  <si>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</si>
  <si>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</si>
  <si>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</si>
  <si>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</si>
  <si>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</si>
  <si>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</si>
  <si>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</si>
  <si>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</si>
  <si>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</si>
  <si>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</si>
  <si>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</si>
  <si>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</si>
  <si>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</si>
  <si>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</si>
  <si>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</si>
  <si>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</si>
  <si>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</si>
  <si>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</si>
  <si>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</si>
  <si>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</si>
  <si>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</si>
  <si>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</si>
  <si>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</si>
  <si>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</si>
  <si>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</si>
  <si>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</si>
  <si>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</si>
  <si>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</si>
  <si>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</si>
  <si>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</si>
  <si>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</si>
  <si>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</si>
  <si>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</si>
  <si>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</si>
  <si>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</si>
  <si>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</si>
  <si>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</si>
  <si>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</si>
  <si>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</si>
  <si>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</si>
  <si>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</si>
  <si>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</si>
  <si>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</si>
  <si>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</si>
  <si>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</si>
  <si>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</si>
  <si>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</si>
  <si>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</si>
  <si>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</si>
  <si>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</si>
  <si>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</si>
  <si>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</si>
  <si>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</si>
  <si>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</si>
  <si>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</si>
  <si>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</si>
  <si>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</si>
  <si>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</si>
  <si>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</si>
  <si>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</si>
  <si>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</si>
  <si>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</si>
  <si>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</si>
  <si>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</si>
  <si>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</si>
  <si>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</si>
  <si>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</si>
  <si>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</si>
  <si>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</si>
  <si>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</si>
  <si>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</si>
  <si>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</si>
  <si>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</si>
  <si>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</si>
  <si>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</si>
  <si>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</si>
  <si>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</si>
  <si>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</si>
  <si>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</si>
  <si>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</si>
  <si>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</si>
  <si>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</si>
  <si>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</si>
  <si>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</si>
  <si>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</si>
  <si>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</si>
  <si>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</si>
  <si>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</si>
  <si>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</si>
  <si>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</si>
  <si>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</si>
  <si>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</si>
  <si>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</si>
  <si>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</si>
  <si>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</si>
  <si>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</si>
  <si>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</si>
  <si>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</si>
  <si>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</si>
  <si>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</si>
  <si>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</si>
  <si>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</si>
  <si>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</si>
  <si>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</si>
  <si>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</si>
  <si>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</si>
  <si>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</si>
  <si>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</si>
  <si>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</si>
  <si>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</si>
  <si>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</si>
  <si>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</si>
  <si>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</si>
  <si>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</si>
  <si>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</si>
  <si>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</si>
  <si>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</si>
  <si>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</si>
  <si>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</si>
  <si>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</si>
  <si>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</si>
  <si>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</si>
  <si>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</si>
  <si>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</si>
  <si>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</si>
  <si>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</si>
  <si>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</si>
  <si>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</si>
  <si>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</si>
  <si>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</si>
  <si>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</si>
  <si>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</si>
  <si>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</si>
  <si>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</si>
  <si>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</si>
  <si>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</si>
  <si>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</si>
  <si>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</si>
  <si>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</si>
  <si>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</si>
  <si>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</si>
  <si>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</si>
  <si>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</si>
  <si>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</si>
  <si>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</si>
  <si>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</si>
  <si>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</si>
  <si>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</si>
  <si>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</si>
  <si>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</si>
  <si>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</si>
  <si>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</si>
  <si>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</si>
  <si>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</si>
  <si>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</si>
  <si>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</si>
  <si>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</si>
  <si>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</si>
  <si>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</si>
  <si>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</si>
  <si>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</si>
  <si>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</si>
  <si>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</si>
  <si>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</si>
  <si>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</si>
  <si>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</si>
  <si>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</si>
  <si>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</si>
  <si>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</si>
  <si>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</si>
  <si>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</si>
  <si>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</si>
  <si>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</si>
  <si>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</si>
  <si>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</si>
  <si>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</si>
  <si>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</si>
  <si>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</si>
  <si>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</si>
  <si>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</si>
  <si>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</si>
  <si>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</si>
  <si>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</si>
  <si>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</si>
  <si>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</si>
  <si>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</si>
  <si>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</si>
  <si>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</si>
  <si>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</si>
  <si>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</si>
  <si>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</si>
  <si>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</si>
  <si>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</si>
  <si>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</si>
  <si>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</si>
  <si>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</si>
  <si>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</si>
  <si>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</si>
  <si>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</si>
  <si>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</si>
  <si>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</si>
  <si>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</si>
  <si>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</si>
  <si>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</si>
  <si>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</si>
  <si>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</si>
  <si>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</si>
  <si>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</si>
  <si>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</si>
  <si>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</si>
  <si>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</si>
  <si>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</si>
  <si>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</si>
  <si>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</si>
  <si>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</si>
  <si>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</si>
  <si>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</si>
  <si>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</si>
  <si>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</si>
  <si>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</si>
  <si>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</si>
  <si>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</si>
  <si>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</si>
  <si>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</si>
  <si>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</si>
  <si>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</si>
  <si>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</si>
  <si>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</si>
  <si>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</si>
  <si>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</si>
  <si>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</si>
  <si>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</si>
  <si>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</si>
  <si>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</si>
  <si>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</si>
  <si>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</si>
  <si>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</si>
  <si>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</si>
  <si>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</si>
  <si>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</si>
  <si>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</si>
  <si>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</si>
  <si>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</si>
  <si>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</si>
  <si>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</si>
  <si>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</si>
  <si>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</si>
  <si>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</si>
  <si>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</si>
  <si>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</si>
  <si>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</si>
  <si>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</si>
  <si>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</si>
  <si>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</si>
  <si>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</si>
  <si>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</si>
  <si>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</si>
  <si>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</si>
  <si>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</si>
  <si>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</si>
  <si>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</si>
  <si>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</si>
  <si>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</si>
  <si>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</si>
  <si>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</si>
  <si>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</si>
  <si>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</si>
  <si>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</si>
  <si>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</si>
  <si>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</si>
  <si>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</si>
  <si>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</si>
  <si>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</si>
  <si>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</si>
  <si>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</si>
  <si>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</si>
  <si>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</si>
  <si>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</si>
  <si>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</si>
  <si>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</si>
  <si>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</si>
  <si>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</si>
  <si>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</si>
  <si>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</si>
  <si>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</si>
  <si>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</si>
  <si>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</si>
  <si>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</si>
  <si>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</si>
  <si>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</si>
  <si>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</si>
  <si>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</si>
  <si>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</si>
  <si>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</si>
  <si>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</si>
  <si>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</si>
  <si>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</si>
  <si>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</si>
  <si>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</si>
  <si>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</si>
  <si>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</si>
  <si>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</si>
  <si>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</si>
  <si>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</si>
  <si>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</si>
  <si>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</si>
  <si>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</si>
  <si>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</si>
  <si>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</si>
  <si>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</si>
  <si>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</si>
  <si>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</si>
  <si>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</si>
  <si>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</si>
  <si>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</si>
  <si>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</si>
  <si>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</si>
  <si>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</si>
  <si>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</si>
  <si>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</si>
  <si>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</si>
  <si>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</si>
  <si>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</si>
  <si>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</si>
  <si>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</si>
  <si>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</si>
  <si>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</si>
  <si>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</si>
  <si>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</si>
  <si>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</si>
  <si>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</si>
  <si>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</si>
  <si>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</si>
  <si>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</si>
  <si>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</si>
  <si>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</si>
  <si>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</si>
  <si>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</si>
  <si>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</si>
  <si>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</si>
  <si>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</si>
  <si>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</si>
  <si>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</si>
  <si>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</si>
  <si>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</si>
  <si>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</si>
  <si>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</si>
  <si>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</si>
  <si>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</si>
  <si>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</si>
  <si>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</si>
  <si>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</si>
  <si>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</si>
  <si>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</si>
  <si>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</si>
  <si>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</si>
  <si>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</si>
  <si>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</si>
  <si>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</si>
  <si>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</si>
  <si>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</si>
  <si>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</si>
  <si>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</si>
  <si>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</si>
  <si>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</si>
  <si>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</si>
  <si>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</si>
  <si>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</si>
  <si>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</si>
  <si>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</si>
  <si>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</si>
  <si>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</si>
  <si>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</si>
  <si>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</si>
  <si>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</si>
  <si>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</si>
  <si>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</si>
  <si>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</si>
  <si>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</si>
  <si>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</si>
  <si>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</si>
  <si>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</si>
  <si>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</si>
  <si>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</si>
  <si>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</si>
  <si>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</si>
  <si>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</si>
  <si>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</si>
  <si>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</si>
  <si>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</si>
  <si>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</si>
  <si>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</si>
  <si>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</si>
  <si>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</si>
  <si>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</si>
  <si>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</si>
  <si>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</si>
  <si>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</si>
  <si>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</si>
  <si>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</si>
  <si>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</si>
  <si>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</si>
  <si>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</si>
  <si>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</si>
  <si>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</si>
  <si>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</si>
  <si>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</si>
  <si>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</si>
  <si>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</si>
  <si>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</si>
  <si>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</si>
  <si>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</si>
  <si>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</si>
  <si>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</si>
  <si>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</si>
  <si>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</si>
  <si>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</si>
  <si>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</si>
  <si>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</si>
  <si>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</si>
  <si>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</si>
  <si>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</si>
  <si>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</si>
  <si>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</si>
  <si>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</si>
  <si>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</si>
  <si>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</si>
  <si>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</si>
  <si>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</si>
  <si>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</si>
  <si>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</si>
  <si>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</si>
  <si>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</si>
  <si>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</si>
  <si>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</si>
  <si>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</si>
  <si>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</si>
  <si>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</si>
  <si>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</si>
  <si>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</si>
  <si>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</si>
  <si>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</si>
  <si>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</si>
  <si>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</si>
  <si>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</si>
  <si>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</si>
  <si>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</si>
  <si>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</si>
  <si>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</si>
  <si>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</si>
  <si>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</si>
  <si>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</si>
  <si>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</si>
  <si>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</si>
  <si>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</si>
  <si>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</si>
  <si>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</si>
  <si>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</si>
  <si>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</si>
  <si>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</si>
  <si>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</si>
  <si>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</si>
  <si>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</si>
  <si>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</si>
  <si>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</si>
  <si>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</si>
  <si>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</si>
  <si>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</si>
  <si>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</si>
  <si>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</si>
  <si>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</si>
  <si>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</si>
  <si>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</si>
  <si>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</si>
  <si>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</si>
  <si>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</si>
  <si>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</si>
  <si>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</si>
  <si>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</si>
  <si>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</si>
  <si>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</si>
  <si>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</si>
  <si>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</si>
  <si>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</si>
  <si>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</si>
  <si>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</si>
  <si>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</si>
  <si>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</si>
  <si>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</si>
  <si>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</si>
  <si>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</si>
  <si>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</si>
  <si>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</si>
  <si>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</si>
  <si>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</si>
  <si>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</si>
  <si>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</si>
  <si>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</si>
  <si>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</si>
  <si>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</si>
  <si>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</si>
  <si>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</si>
  <si>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</si>
  <si>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</si>
  <si>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</si>
  <si>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</si>
  <si>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</si>
  <si>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</si>
  <si>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</si>
  <si>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</si>
  <si>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</si>
  <si>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</si>
  <si>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</si>
  <si>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</si>
  <si>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</si>
  <si>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</si>
  <si>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</si>
  <si>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</si>
  <si>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</si>
  <si>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</si>
  <si>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</si>
  <si>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</si>
  <si>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</si>
  <si>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</si>
  <si>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</si>
  <si>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</si>
  <si>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</si>
  <si>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</si>
  <si>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</si>
  <si>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</si>
  <si>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</si>
  <si>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</si>
  <si>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</si>
  <si>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</si>
  <si>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</si>
  <si>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</si>
  <si>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</si>
  <si>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</si>
  <si>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</si>
  <si>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</si>
  <si>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</si>
  <si>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</si>
  <si>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</si>
  <si>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</si>
  <si>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</si>
  <si>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</si>
  <si>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</si>
  <si>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</si>
  <si>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</si>
  <si>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</si>
  <si>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</si>
  <si>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</si>
  <si>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</si>
  <si>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</si>
  <si>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</si>
  <si>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</si>
  <si>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</si>
  <si>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</si>
  <si>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</si>
  <si>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</si>
  <si>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</si>
  <si>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</si>
  <si>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</si>
  <si>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</si>
  <si>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</si>
  <si>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</si>
  <si>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</si>
  <si>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</si>
  <si>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</si>
  <si>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</si>
  <si>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</si>
  <si>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</si>
  <si>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</si>
  <si>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</si>
  <si>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</si>
  <si>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</si>
  <si>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</si>
  <si>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</si>
  <si>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</si>
  <si>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</si>
  <si>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</si>
  <si>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</si>
  <si>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</si>
  <si>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</si>
  <si>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</si>
  <si>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</si>
  <si>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</si>
  <si>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</si>
  <si>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</si>
  <si>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</si>
  <si>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</si>
  <si>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</si>
  <si>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</si>
  <si>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</si>
  <si>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</si>
  <si>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</si>
  <si>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</si>
  <si>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</si>
  <si>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</si>
  <si>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</si>
  <si>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</si>
  <si>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</si>
  <si>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</si>
  <si>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</si>
  <si>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</si>
  <si>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</si>
  <si>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</si>
  <si>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</si>
  <si>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</si>
  <si>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</si>
  <si>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</si>
  <si>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</si>
  <si>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</si>
  <si>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</si>
  <si>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</si>
  <si>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</si>
  <si>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</si>
  <si>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</si>
  <si>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</si>
  <si>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</si>
  <si>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</si>
  <si>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</si>
  <si>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</si>
  <si>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</si>
  <si>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</si>
  <si>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</si>
  <si>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</si>
  <si>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</si>
  <si>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</si>
  <si>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</si>
  <si>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</si>
  <si>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</si>
  <si>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</si>
  <si>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</si>
  <si>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</si>
  <si>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</si>
  <si>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</si>
  <si>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</si>
  <si>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</si>
  <si>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</si>
  <si>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</si>
  <si>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</si>
  <si>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</si>
  <si>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</si>
  <si>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</si>
  <si>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</si>
  <si>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</si>
  <si>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</si>
  <si>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</si>
  <si>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</si>
  <si>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</si>
  <si>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</si>
  <si>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</si>
  <si>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</si>
  <si>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</si>
  <si>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</si>
  <si>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</si>
  <si>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</si>
  <si>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</si>
  <si>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</si>
  <si>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</si>
  <si>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</si>
  <si>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</si>
  <si>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</si>
  <si>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</si>
  <si>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</si>
  <si>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</si>
  <si>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</si>
  <si>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</si>
  <si>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</si>
  <si>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</si>
  <si>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</si>
  <si>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</si>
  <si>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</si>
  <si>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</si>
  <si>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</si>
  <si>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</si>
  <si>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</si>
  <si>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</si>
  <si>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</si>
  <si>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</si>
  <si>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</si>
  <si>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</si>
  <si>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</si>
  <si>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</si>
  <si>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</si>
  <si>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</si>
  <si>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</si>
  <si>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</si>
  <si>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</si>
  <si>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</si>
  <si>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</si>
  <si>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</si>
  <si>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</si>
  <si>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</si>
  <si>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</si>
  <si>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</si>
  <si>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</si>
  <si>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</si>
  <si>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</si>
  <si>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</si>
  <si>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</si>
  <si>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</si>
  <si>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</si>
  <si>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</si>
  <si>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</si>
  <si>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</si>
  <si>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2022 Version</t>
  </si>
  <si>
    <t>Accueil - Foncier</t>
  </si>
  <si>
    <t>Country Comparison :: Covered Bond Label</t>
  </si>
  <si>
    <t>Compagnie de Financement Foncier :: Covered Bond Label</t>
  </si>
  <si>
    <t>Reporting Date: 31/12/2022</t>
  </si>
  <si>
    <t>Cut-off Date: 10/01/2023</t>
  </si>
  <si>
    <t>(*) of which short term deposits with Banque de France : €  527,0 million</t>
  </si>
  <si>
    <t>( September 2022)</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</si>
  <si>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2022, the amount exceeding the regulatorry limit was €  714.1 million.</t>
  </si>
  <si>
    <t>Public sector cover pool data in this section (27 026,3 EUR  million) do not include Banque de France exposure (EUR 527,0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</si>
</sst>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0" fontId="49" fillId="12" borderId="13" xfId="0" applyFont="1" applyFill="1" applyBorder="1" applyAlignment="1">
      <alignment horizontal="center" vertical="center"/>
    </xf>
    <xf numFmtId="1" fontId="2" fillId="0" borderId="0" xfId="0" applyNumberFormat="1" applyFont="1" applyAlignment="1">
      <alignment horizontal="center" vertical="center" wrapText="1"/>
    </xf>
    <xf numFmtId="0" fontId="49" fillId="12" borderId="13" xfId="0" applyFont="1" applyFill="1" applyBorder="1" applyAlignment="1">
      <alignment horizontal="center" vertical="center"/>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telier%20ECBC/version%20travail%202022%20dec%20ECB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FF%20DOF-SUIVI%20ET%20CONTROLE%20SCF%20VMG%20DRT/ECBC%20-%20european%20covered%20bonds/Reporting%20ECBC/2021-03%20mars%20ECBC/atelier%20ECBC/modele%20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Garde"/>
      <sheetName val="Overview"/>
      <sheetName val="Residential"/>
      <sheetName val="Public sector"/>
      <sheetName val="Covered bonds"/>
      <sheetName val="Explanations"/>
      <sheetName val="Covered bonds vo"/>
      <sheetName val="Overview T-1"/>
      <sheetName val="Residential T-1"/>
      <sheetName val="Public sector T-1"/>
      <sheetName val="Covered bonds T-1"/>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Optional Sustainable M data"/>
      <sheetName val="Temp. Optional COVID 19 impact"/>
      <sheetName val="E.g. General"/>
      <sheetName val="E.g. Other"/>
    </sheetNames>
    <sheetDataSet>
      <sheetData sheetId="0"/>
      <sheetData sheetId="1"/>
      <sheetData sheetId="2">
        <row r="29">
          <cell r="D29">
            <v>0.14899999999999999</v>
          </cell>
          <cell r="E29">
            <v>44742</v>
          </cell>
        </row>
        <row r="30">
          <cell r="D30">
            <v>0.17510000000000001</v>
          </cell>
          <cell r="E30">
            <v>44926</v>
          </cell>
        </row>
        <row r="31">
          <cell r="D31">
            <v>0.255</v>
          </cell>
          <cell r="E31">
            <v>44926</v>
          </cell>
        </row>
        <row r="32">
          <cell r="D32">
            <v>0.255</v>
          </cell>
          <cell r="E32">
            <v>44926</v>
          </cell>
        </row>
        <row r="53">
          <cell r="E53">
            <v>27026.63</v>
          </cell>
        </row>
        <row r="54">
          <cell r="E54">
            <v>551.62</v>
          </cell>
        </row>
        <row r="55">
          <cell r="E55">
            <v>26899.45</v>
          </cell>
        </row>
        <row r="56">
          <cell r="E56">
            <v>4507.7802999999994</v>
          </cell>
        </row>
        <row r="57">
          <cell r="E57">
            <v>535.91600000000005</v>
          </cell>
        </row>
        <row r="62">
          <cell r="E62">
            <v>51231.517</v>
          </cell>
        </row>
        <row r="68">
          <cell r="D68">
            <v>1.1031</v>
          </cell>
        </row>
        <row r="70">
          <cell r="D70">
            <v>0.1371</v>
          </cell>
        </row>
        <row r="84">
          <cell r="E84">
            <v>2093.71</v>
          </cell>
        </row>
        <row r="85">
          <cell r="E85">
            <v>54.92</v>
          </cell>
        </row>
        <row r="86">
          <cell r="E86">
            <v>6669.16</v>
          </cell>
        </row>
        <row r="88">
          <cell r="E88">
            <v>51231.517</v>
          </cell>
        </row>
        <row r="89">
          <cell r="E89">
            <v>-90.3</v>
          </cell>
        </row>
        <row r="90">
          <cell r="E90">
            <v>499.85299999999989</v>
          </cell>
        </row>
        <row r="118">
          <cell r="D118">
            <v>7.6009087965219919</v>
          </cell>
          <cell r="E118">
            <v>8.1917395949592802</v>
          </cell>
        </row>
        <row r="119">
          <cell r="D119">
            <v>6.7826606596514809</v>
          </cell>
          <cell r="E119">
            <v>9.6300000000000008</v>
          </cell>
        </row>
        <row r="121">
          <cell r="D121">
            <v>0.46971506784879502</v>
          </cell>
          <cell r="E121">
            <v>0.46971506784879502</v>
          </cell>
        </row>
        <row r="122">
          <cell r="D122">
            <v>6.6490258373870716</v>
          </cell>
          <cell r="E122">
            <v>8.2673938133196447</v>
          </cell>
        </row>
        <row r="124">
          <cell r="D124">
            <v>6.9951414086269548</v>
          </cell>
        </row>
        <row r="126">
          <cell r="D126">
            <v>7.2782729653395926</v>
          </cell>
        </row>
        <row r="131">
          <cell r="D131">
            <v>3064.3275150108248</v>
          </cell>
          <cell r="E131">
            <v>2445.6329119006946</v>
          </cell>
          <cell r="F131">
            <v>1747.4537281704131</v>
          </cell>
          <cell r="G131">
            <v>2278.7744013748811</v>
          </cell>
          <cell r="H131">
            <v>2312.9814915148158</v>
          </cell>
          <cell r="I131">
            <v>6086.8195824149452</v>
          </cell>
          <cell r="J131">
            <v>8168.767778046662</v>
          </cell>
        </row>
        <row r="132">
          <cell r="D132">
            <v>3115.7783109698571</v>
          </cell>
          <cell r="E132">
            <v>2791.9772435974114</v>
          </cell>
          <cell r="F132">
            <v>2522.8614727814524</v>
          </cell>
          <cell r="G132">
            <v>2303.8526558872773</v>
          </cell>
          <cell r="H132">
            <v>2116.0614667883028</v>
          </cell>
          <cell r="I132">
            <v>7838.1862756306637</v>
          </cell>
          <cell r="J132">
            <v>6762.3525743450382</v>
          </cell>
        </row>
        <row r="134">
          <cell r="D134">
            <v>4507.7803164899997</v>
          </cell>
        </row>
        <row r="137">
          <cell r="D137">
            <v>4535.2478000000001</v>
          </cell>
          <cell r="E137">
            <v>6034.7331400000003</v>
          </cell>
          <cell r="F137">
            <v>5077.6286749999999</v>
          </cell>
          <cell r="G137">
            <v>6291.5004609999996</v>
          </cell>
          <cell r="H137">
            <v>5923.4724889999998</v>
          </cell>
          <cell r="I137">
            <v>14514.988566</v>
          </cell>
          <cell r="J137">
            <v>8763.6486289999993</v>
          </cell>
        </row>
        <row r="143">
          <cell r="D143">
            <v>2921.7574873236458</v>
          </cell>
          <cell r="E143">
            <v>2316.5588843545861</v>
          </cell>
          <cell r="F143">
            <v>1640.2078027714203</v>
          </cell>
          <cell r="G143">
            <v>2187.7031101859752</v>
          </cell>
          <cell r="H143">
            <v>2238.6467639975826</v>
          </cell>
          <cell r="I143">
            <v>5934.4371370371982</v>
          </cell>
          <cell r="J143">
            <v>8865.4462227628283</v>
          </cell>
        </row>
        <row r="144">
          <cell r="D144">
            <v>1678.1028876169614</v>
          </cell>
          <cell r="E144">
            <v>1648.7960382329247</v>
          </cell>
          <cell r="F144">
            <v>1609.6762906107717</v>
          </cell>
          <cell r="G144">
            <v>1585.3641962480815</v>
          </cell>
          <cell r="H144">
            <v>1578.3270352436709</v>
          </cell>
          <cell r="I144">
            <v>7325.0721635576137</v>
          </cell>
          <cell r="J144">
            <v>12025.731388489974</v>
          </cell>
        </row>
        <row r="146">
          <cell r="D146">
            <v>4507.7803164899997</v>
          </cell>
        </row>
        <row r="160">
          <cell r="C160">
            <v>39873</v>
          </cell>
          <cell r="D160">
            <v>5.5</v>
          </cell>
        </row>
        <row r="161">
          <cell r="C161">
            <v>5843</v>
          </cell>
          <cell r="D161">
            <v>5.9</v>
          </cell>
        </row>
        <row r="166">
          <cell r="C166">
            <v>2452</v>
          </cell>
          <cell r="D166">
            <v>7.4</v>
          </cell>
        </row>
        <row r="167">
          <cell r="C167">
            <v>2157</v>
          </cell>
          <cell r="D167">
            <v>5.4</v>
          </cell>
        </row>
        <row r="175">
          <cell r="D175">
            <v>10600</v>
          </cell>
        </row>
        <row r="177">
          <cell r="D177">
            <v>527</v>
          </cell>
        </row>
        <row r="179">
          <cell r="D179">
            <v>3980.7802999999994</v>
          </cell>
        </row>
        <row r="190">
          <cell r="C190">
            <v>527</v>
          </cell>
          <cell r="D190">
            <v>0</v>
          </cell>
        </row>
        <row r="191">
          <cell r="C191">
            <v>3980.7802999999994</v>
          </cell>
        </row>
      </sheetData>
      <sheetData sheetId="3">
        <row r="12">
          <cell r="C12">
            <v>0.97575971898248504</v>
          </cell>
          <cell r="D12">
            <v>0.4500171369294394</v>
          </cell>
        </row>
        <row r="14">
          <cell r="C14">
            <v>5.2257555221370943E-3</v>
          </cell>
          <cell r="D14">
            <v>2.4101010654730211E-3</v>
          </cell>
        </row>
        <row r="16">
          <cell r="C16">
            <v>1.2563558791390131E-3</v>
          </cell>
          <cell r="D16">
            <v>5.7942715270536407E-4</v>
          </cell>
        </row>
        <row r="17">
          <cell r="C17">
            <v>9.7591914505410784E-4</v>
          </cell>
          <cell r="D17">
            <v>4.500906637034063E-4</v>
          </cell>
        </row>
        <row r="18">
          <cell r="C18">
            <v>1.6747206246322942E-2</v>
          </cell>
          <cell r="D18">
            <v>7.7237558180779506E-3</v>
          </cell>
        </row>
        <row r="33">
          <cell r="J33">
            <v>8.9433286601061229E-2</v>
          </cell>
        </row>
        <row r="34">
          <cell r="J34">
            <v>1.8367153140137427E-2</v>
          </cell>
        </row>
        <row r="35">
          <cell r="J35">
            <v>2.3377444096489047E-2</v>
          </cell>
        </row>
        <row r="36">
          <cell r="J36">
            <v>2.7148349838673778E-2</v>
          </cell>
        </row>
        <row r="37">
          <cell r="J37">
            <v>1.4652688743013933E-3</v>
          </cell>
        </row>
        <row r="38">
          <cell r="J38">
            <v>4.003140430552056E-2</v>
          </cell>
        </row>
        <row r="39">
          <cell r="J39">
            <v>9.3560933025580981E-2</v>
          </cell>
        </row>
        <row r="40">
          <cell r="J40">
            <v>0.29939363057568558</v>
          </cell>
        </row>
        <row r="41">
          <cell r="J41">
            <v>4.7563527477513461E-2</v>
          </cell>
        </row>
        <row r="42">
          <cell r="J42">
            <v>7.9305391549357132E-2</v>
          </cell>
        </row>
        <row r="43">
          <cell r="J43">
            <v>0.11809676309373369</v>
          </cell>
        </row>
        <row r="44">
          <cell r="J44">
            <v>4.2091001996950534E-3</v>
          </cell>
        </row>
        <row r="45">
          <cell r="J45">
            <v>4.4169407239588766E-2</v>
          </cell>
        </row>
        <row r="46">
          <cell r="J46">
            <v>9.4068616539145375E-2</v>
          </cell>
        </row>
        <row r="48">
          <cell r="J48">
            <v>1.6510751425657976E-3</v>
          </cell>
        </row>
        <row r="49">
          <cell r="J49">
            <v>1.0501393394368749E-2</v>
          </cell>
        </row>
        <row r="50">
          <cell r="J50">
            <v>7.0456122639150007E-3</v>
          </cell>
        </row>
        <row r="51">
          <cell r="J51">
            <v>7.1170425095920737E-4</v>
          </cell>
        </row>
        <row r="67">
          <cell r="D67">
            <v>0.73013184556595023</v>
          </cell>
        </row>
        <row r="70">
          <cell r="D70">
            <v>0.12304594453794246</v>
          </cell>
        </row>
        <row r="71">
          <cell r="D71">
            <v>6.0099719405589933E-2</v>
          </cell>
        </row>
        <row r="72">
          <cell r="D72">
            <v>7.1186369401778554E-2</v>
          </cell>
        </row>
        <row r="73">
          <cell r="D73">
            <v>8.5312456631882555E-2</v>
          </cell>
        </row>
        <row r="74">
          <cell r="D74">
            <v>0.15842506716717072</v>
          </cell>
        </row>
        <row r="75">
          <cell r="D75">
            <v>0.13505372909079594</v>
          </cell>
        </row>
        <row r="76">
          <cell r="D76">
            <v>0.1496133193262654</v>
          </cell>
        </row>
        <row r="77">
          <cell r="D77">
            <v>0.10681030350321837</v>
          </cell>
        </row>
        <row r="78">
          <cell r="D78">
            <v>7.1636135776656881E-2</v>
          </cell>
        </row>
        <row r="79">
          <cell r="D79">
            <v>2.9160617988099453E-2</v>
          </cell>
        </row>
        <row r="80">
          <cell r="D80">
            <v>5.4896014423259608E-3</v>
          </cell>
        </row>
        <row r="81">
          <cell r="D81">
            <v>1.1754551529995414E-3</v>
          </cell>
        </row>
        <row r="82">
          <cell r="D82">
            <v>2.9912805752743917E-3</v>
          </cell>
        </row>
        <row r="90">
          <cell r="D90">
            <v>0.6319198276807747</v>
          </cell>
        </row>
        <row r="93">
          <cell r="D93">
            <v>0.18371036654749487</v>
          </cell>
        </row>
        <row r="94">
          <cell r="D94">
            <v>8.8722130390226223E-2</v>
          </cell>
        </row>
        <row r="95">
          <cell r="D95">
            <v>0.12532319395439273</v>
          </cell>
        </row>
        <row r="96">
          <cell r="D96">
            <v>0.16614136302726276</v>
          </cell>
        </row>
        <row r="97">
          <cell r="D97">
            <v>0.19231129861668375</v>
          </cell>
        </row>
        <row r="98">
          <cell r="D98">
            <v>8.6167662584445068E-2</v>
          </cell>
        </row>
        <row r="99">
          <cell r="D99">
            <v>6.6126231030351576E-2</v>
          </cell>
        </row>
        <row r="100">
          <cell r="D100">
            <v>4.1764603647303833E-2</v>
          </cell>
        </row>
        <row r="101">
          <cell r="D101">
            <v>2.1726272184667508E-2</v>
          </cell>
        </row>
        <row r="102">
          <cell r="D102">
            <v>1.073515684405898E-2</v>
          </cell>
        </row>
        <row r="103">
          <cell r="D103">
            <v>5.7733238952135876E-3</v>
          </cell>
        </row>
        <row r="104">
          <cell r="D104">
            <v>3.3209349275823393E-3</v>
          </cell>
        </row>
        <row r="105">
          <cell r="D105">
            <v>8.1774623503167703E-3</v>
          </cell>
        </row>
        <row r="113">
          <cell r="E113">
            <v>2.3449955108259199E-4</v>
          </cell>
        </row>
        <row r="114">
          <cell r="E114">
            <v>0.52326487505620922</v>
          </cell>
        </row>
        <row r="115">
          <cell r="E115">
            <v>0.28074065636859047</v>
          </cell>
        </row>
        <row r="117">
          <cell r="E117">
            <v>0.19575996902411769</v>
          </cell>
        </row>
        <row r="127">
          <cell r="C127">
            <v>4.2827818724017986E-3</v>
          </cell>
        </row>
        <row r="128">
          <cell r="C128">
            <v>5.7200869107538769E-3</v>
          </cell>
        </row>
        <row r="129">
          <cell r="C129">
            <v>7.1795062856880127E-3</v>
          </cell>
        </row>
        <row r="130">
          <cell r="C130">
            <v>0.22602897155661555</v>
          </cell>
        </row>
        <row r="131">
          <cell r="C131">
            <v>0.75678865337454071</v>
          </cell>
        </row>
        <row r="137">
          <cell r="C137">
            <v>0.69231733557629549</v>
          </cell>
        </row>
        <row r="138">
          <cell r="C138">
            <v>1.2262012568475221E-2</v>
          </cell>
        </row>
        <row r="139">
          <cell r="C139">
            <v>0.25245610147365027</v>
          </cell>
        </row>
        <row r="140">
          <cell r="C140">
            <v>4.2964550381578974E-2</v>
          </cell>
        </row>
        <row r="147">
          <cell r="C147">
            <v>0.97767846897448263</v>
          </cell>
        </row>
        <row r="149">
          <cell r="C149">
            <v>2.2321531025517413E-2</v>
          </cell>
        </row>
        <row r="157">
          <cell r="C157">
            <v>0.93974151183804699</v>
          </cell>
        </row>
        <row r="158">
          <cell r="C158">
            <v>2.1769092877582757E-2</v>
          </cell>
        </row>
        <row r="159">
          <cell r="C159">
            <v>3.2665107250925071E-2</v>
          </cell>
        </row>
        <row r="160">
          <cell r="C160">
            <v>5.8242880334451637E-3</v>
          </cell>
        </row>
        <row r="168">
          <cell r="D168">
            <v>0.74428741398784437</v>
          </cell>
        </row>
        <row r="169">
          <cell r="D169">
            <v>0.13619597305468248</v>
          </cell>
        </row>
        <row r="170">
          <cell r="D170">
            <v>4.4863405334133889E-2</v>
          </cell>
        </row>
        <row r="171">
          <cell r="D171">
            <v>4.8939031090539521E-2</v>
          </cell>
        </row>
        <row r="173">
          <cell r="D173">
            <v>2.5714176532799535E-2</v>
          </cell>
        </row>
        <row r="174">
          <cell r="D174">
            <v>0</v>
          </cell>
        </row>
        <row r="179">
          <cell r="D179">
            <v>349736</v>
          </cell>
        </row>
        <row r="180">
          <cell r="D180">
            <v>78490.844525957014</v>
          </cell>
        </row>
        <row r="183">
          <cell r="D183">
            <v>3.1085628278515374E-3</v>
          </cell>
        </row>
        <row r="184">
          <cell r="D184">
            <v>5.3162563325148343E-3</v>
          </cell>
        </row>
        <row r="188">
          <cell r="C188">
            <v>333569</v>
          </cell>
          <cell r="D188">
            <v>22423.380368710106</v>
          </cell>
          <cell r="E188">
            <v>0.37672806356375932</v>
          </cell>
        </row>
        <row r="189">
          <cell r="C189">
            <v>15071</v>
          </cell>
          <cell r="D189">
            <v>3718.5142881899974</v>
          </cell>
          <cell r="E189">
            <v>6.2473572855178433E-2</v>
          </cell>
        </row>
        <row r="190">
          <cell r="C190">
            <v>672</v>
          </cell>
          <cell r="D190">
            <v>319.27990739000006</v>
          </cell>
          <cell r="E190">
            <v>5.3641199171599423E-3</v>
          </cell>
        </row>
        <row r="191">
          <cell r="C191">
            <v>163</v>
          </cell>
          <cell r="D191">
            <v>110.95962802999999</v>
          </cell>
          <cell r="E191">
            <v>1.8641973294904039E-3</v>
          </cell>
        </row>
        <row r="192">
          <cell r="C192">
            <v>77</v>
          </cell>
          <cell r="D192">
            <v>68.222631929999977</v>
          </cell>
          <cell r="E192">
            <v>1.1461866853079855E-3</v>
          </cell>
        </row>
        <row r="193">
          <cell r="C193">
            <v>184</v>
          </cell>
          <cell r="D193">
            <v>810.7171768799999</v>
          </cell>
          <cell r="E193">
            <v>1.3620600780160126E-2</v>
          </cell>
        </row>
      </sheetData>
      <sheetData sheetId="4">
        <row r="13">
          <cell r="C13">
            <v>0.99999631348344975</v>
          </cell>
          <cell r="D13">
            <v>0.45406411888696252</v>
          </cell>
        </row>
        <row r="15">
          <cell r="D15">
            <v>0</v>
          </cell>
        </row>
        <row r="17">
          <cell r="D17">
            <v>0</v>
          </cell>
        </row>
        <row r="18">
          <cell r="C18">
            <v>3.6865165502267519E-6</v>
          </cell>
          <cell r="D18">
            <v>1.6739210600786067E-6</v>
          </cell>
        </row>
        <row r="19">
          <cell r="D19">
            <v>0</v>
          </cell>
        </row>
        <row r="25">
          <cell r="E25">
            <v>1830.24294732</v>
          </cell>
          <cell r="F25">
            <v>326.86955485000004</v>
          </cell>
          <cell r="H25">
            <v>5036.5420696199999</v>
          </cell>
          <cell r="I25">
            <v>869.19383669844535</v>
          </cell>
          <cell r="J25">
            <v>5842.8710565600013</v>
          </cell>
          <cell r="K25">
            <v>1012.845843836554</v>
          </cell>
          <cell r="L25">
            <v>5346.3861643250057</v>
          </cell>
        </row>
        <row r="26">
          <cell r="F26">
            <v>14.168919799999999</v>
          </cell>
          <cell r="H26">
            <v>141</v>
          </cell>
        </row>
        <row r="27">
          <cell r="E27">
            <v>2192.2379738000004</v>
          </cell>
          <cell r="F27">
            <v>172.32544235</v>
          </cell>
          <cell r="H27">
            <v>444.69913583000005</v>
          </cell>
        </row>
        <row r="28">
          <cell r="E28">
            <v>327.41236599999996</v>
          </cell>
        </row>
        <row r="29">
          <cell r="F29">
            <v>65</v>
          </cell>
        </row>
        <row r="30">
          <cell r="H30">
            <v>101.3006968</v>
          </cell>
          <cell r="I30">
            <v>607.80418137000004</v>
          </cell>
          <cell r="J30">
            <v>324.16222976</v>
          </cell>
          <cell r="L30">
            <v>105.79446824000001</v>
          </cell>
        </row>
        <row r="31">
          <cell r="H31">
            <v>90.277659999999997</v>
          </cell>
          <cell r="J31">
            <v>197.08799009999998</v>
          </cell>
          <cell r="L31">
            <v>149.14663089999999</v>
          </cell>
        </row>
        <row r="32">
          <cell r="F32">
            <v>21.681828099999997</v>
          </cell>
          <cell r="H32">
            <v>1203.4567318000002</v>
          </cell>
          <cell r="J32">
            <v>158.7456028</v>
          </cell>
          <cell r="L32">
            <v>7.6086957000000002</v>
          </cell>
        </row>
        <row r="33">
          <cell r="H33">
            <v>32.796101900000004</v>
          </cell>
          <cell r="I33">
            <v>224.97198569999998</v>
          </cell>
        </row>
        <row r="42">
          <cell r="D42">
            <v>19882.961473210005</v>
          </cell>
          <cell r="E42">
            <v>381.99</v>
          </cell>
        </row>
        <row r="43">
          <cell r="E43">
            <v>155.16900000000001</v>
          </cell>
        </row>
        <row r="44">
          <cell r="D44">
            <v>205.12155198000028</v>
          </cell>
          <cell r="E44">
            <v>2784.1410000000001</v>
          </cell>
        </row>
        <row r="45">
          <cell r="E45">
            <v>327.41199999999998</v>
          </cell>
        </row>
        <row r="46">
          <cell r="E46">
            <v>65</v>
          </cell>
        </row>
        <row r="47">
          <cell r="D47">
            <v>1139.0615761700001</v>
          </cell>
        </row>
        <row r="48">
          <cell r="E48">
            <v>436.512</v>
          </cell>
        </row>
        <row r="49">
          <cell r="E49">
            <v>1391.4929999999999</v>
          </cell>
        </row>
        <row r="50">
          <cell r="E50">
            <v>257.76799999999997</v>
          </cell>
        </row>
        <row r="56">
          <cell r="D56">
            <v>2237.0466676999986</v>
          </cell>
        </row>
        <row r="57">
          <cell r="D57">
            <v>895.74183959000015</v>
          </cell>
        </row>
        <row r="58">
          <cell r="D58">
            <v>511.36746675000012</v>
          </cell>
        </row>
        <row r="59">
          <cell r="D59">
            <v>718.17984318999993</v>
          </cell>
        </row>
        <row r="60">
          <cell r="D60">
            <v>41.247737019999995</v>
          </cell>
        </row>
        <row r="61">
          <cell r="D61">
            <v>1508.7198615400002</v>
          </cell>
        </row>
        <row r="62">
          <cell r="D62">
            <v>1543.41465778</v>
          </cell>
        </row>
        <row r="63">
          <cell r="D63">
            <v>4116.8609339900004</v>
          </cell>
        </row>
        <row r="64">
          <cell r="D64">
            <v>714.99500620999993</v>
          </cell>
        </row>
        <row r="65">
          <cell r="D65">
            <v>1275.9223290999994</v>
          </cell>
        </row>
        <row r="66">
          <cell r="D66">
            <v>2038.5328523799994</v>
          </cell>
        </row>
        <row r="67">
          <cell r="D67">
            <v>914.56009049999943</v>
          </cell>
        </row>
        <row r="68">
          <cell r="D68">
            <v>1845.2649853799992</v>
          </cell>
        </row>
        <row r="69">
          <cell r="D69">
            <v>72.849254760000008</v>
          </cell>
        </row>
        <row r="70">
          <cell r="D70">
            <v>1830.2479470000001</v>
          </cell>
        </row>
        <row r="77">
          <cell r="C77">
            <v>0.75380000000000003</v>
          </cell>
        </row>
        <row r="79">
          <cell r="C79">
            <v>0.2203</v>
          </cell>
        </row>
        <row r="81">
          <cell r="C81">
            <v>2.5899999999999999E-2</v>
          </cell>
        </row>
        <row r="88">
          <cell r="C88">
            <v>0.86499999999999999</v>
          </cell>
        </row>
        <row r="89">
          <cell r="C89">
            <v>6.4500000000000002E-2</v>
          </cell>
        </row>
        <row r="90">
          <cell r="C90">
            <v>2.69E-2</v>
          </cell>
        </row>
        <row r="91">
          <cell r="C91">
            <v>4.2099999999999999E-2</v>
          </cell>
        </row>
        <row r="92">
          <cell r="C92">
            <v>1.5E-3</v>
          </cell>
        </row>
        <row r="98">
          <cell r="C98">
            <v>0.79120000000000001</v>
          </cell>
        </row>
        <row r="100">
          <cell r="C100">
            <v>0.20880000000000001</v>
          </cell>
        </row>
        <row r="107">
          <cell r="D107">
            <v>3356</v>
          </cell>
        </row>
        <row r="108">
          <cell r="D108">
            <v>8053227.1536710365</v>
          </cell>
        </row>
        <row r="111">
          <cell r="D111">
            <v>9.469772660558369E-2</v>
          </cell>
        </row>
        <row r="112">
          <cell r="D112">
            <v>0.12194910488012192</v>
          </cell>
        </row>
        <row r="116">
          <cell r="C116">
            <v>3443</v>
          </cell>
          <cell r="D116">
            <v>702.79402009628154</v>
          </cell>
          <cell r="E116">
            <v>1.1807418235856836E-2</v>
          </cell>
        </row>
        <row r="117">
          <cell r="C117">
            <v>1307</v>
          </cell>
          <cell r="D117">
            <v>936.06916900438978</v>
          </cell>
          <cell r="E117">
            <v>1.5726599629592188E-2</v>
          </cell>
        </row>
        <row r="118">
          <cell r="C118">
            <v>2091</v>
          </cell>
          <cell r="D118">
            <v>4795.9219399623289</v>
          </cell>
          <cell r="E118">
            <v>8.0574755265987091E-2</v>
          </cell>
        </row>
        <row r="119">
          <cell r="C119">
            <v>464</v>
          </cell>
          <cell r="D119">
            <v>3393.9344503119996</v>
          </cell>
          <cell r="E119">
            <v>5.702041049584719E-2</v>
          </cell>
        </row>
        <row r="120">
          <cell r="C120">
            <v>394</v>
          </cell>
          <cell r="D120">
            <v>7926.4326494949983</v>
          </cell>
          <cell r="E120">
            <v>0.13316946748937405</v>
          </cell>
        </row>
        <row r="121">
          <cell r="C121">
            <v>27</v>
          </cell>
          <cell r="D121">
            <v>1883.2892317800001</v>
          </cell>
          <cell r="E121">
            <v>3.1640541869814978E-2</v>
          </cell>
        </row>
        <row r="122">
          <cell r="C122">
            <v>35</v>
          </cell>
          <cell r="D122">
            <v>7388.18886707</v>
          </cell>
          <cell r="E122">
            <v>0.12412660532746946</v>
          </cell>
        </row>
      </sheetData>
      <sheetData sheetId="5">
        <row r="14">
          <cell r="D14">
            <v>33144.86</v>
          </cell>
        </row>
        <row r="15">
          <cell r="D15">
            <v>18086.656999999999</v>
          </cell>
        </row>
        <row r="18">
          <cell r="D18">
            <v>49351.95</v>
          </cell>
        </row>
        <row r="19">
          <cell r="D19">
            <v>185.624</v>
          </cell>
        </row>
        <row r="20">
          <cell r="D20">
            <v>921.83600000000001</v>
          </cell>
        </row>
        <row r="22">
          <cell r="D22">
            <v>619.93499999999995</v>
          </cell>
        </row>
        <row r="25">
          <cell r="D25">
            <v>152.17099999999999</v>
          </cell>
        </row>
        <row r="29">
          <cell r="D29">
            <v>47879.921999999999</v>
          </cell>
        </row>
        <row r="30">
          <cell r="D30">
            <v>1183.75</v>
          </cell>
        </row>
        <row r="31">
          <cell r="D31">
            <v>2167.8449999999998</v>
          </cell>
        </row>
        <row r="40">
          <cell r="D40">
            <v>4105.2523069999997</v>
          </cell>
        </row>
        <row r="41">
          <cell r="D41">
            <v>500</v>
          </cell>
        </row>
        <row r="44">
          <cell r="D44">
            <v>4350</v>
          </cell>
        </row>
        <row r="46">
          <cell r="D46">
            <v>255.252307</v>
          </cell>
        </row>
        <row r="53">
          <cell r="D53">
            <v>4605.2523069999997</v>
          </cell>
        </row>
      </sheetData>
      <sheetData sheetId="6"/>
      <sheetData sheetId="7"/>
      <sheetData sheetId="8"/>
      <sheetData sheetId="9"/>
      <sheetData sheetId="10"/>
      <sheetData sheetId="11"/>
      <sheetData sheetId="12"/>
      <sheetData sheetId="13"/>
      <sheetData sheetId="14"/>
      <sheetData sheetId="15">
        <row r="17">
          <cell r="C17">
            <v>44926</v>
          </cell>
        </row>
        <row r="38">
          <cell r="C38">
            <v>59521.396299999993</v>
          </cell>
        </row>
        <row r="39">
          <cell r="C39">
            <v>51231.517</v>
          </cell>
        </row>
        <row r="45">
          <cell r="D45" t="str">
            <v>110,31 % on september 2022</v>
          </cell>
        </row>
        <row r="53">
          <cell r="C53">
            <v>27451.07</v>
          </cell>
        </row>
        <row r="54">
          <cell r="C54">
            <v>27026.63</v>
          </cell>
        </row>
        <row r="55">
          <cell r="C55">
            <v>0</v>
          </cell>
        </row>
        <row r="56">
          <cell r="C56">
            <v>4507.7802999999994</v>
          </cell>
        </row>
        <row r="57">
          <cell r="C57">
            <v>535.91600000000005</v>
          </cell>
        </row>
        <row r="66">
          <cell r="C66">
            <v>8.2673938133196447</v>
          </cell>
          <cell r="D66">
            <v>6.6490258373870716</v>
          </cell>
        </row>
        <row r="70">
          <cell r="C70">
            <v>9107.6406914306062</v>
          </cell>
          <cell r="D70">
            <v>10687.886142470681</v>
          </cell>
        </row>
        <row r="71">
          <cell r="C71">
            <v>3965.3549225875108</v>
          </cell>
          <cell r="D71">
            <v>5237.610155498106</v>
          </cell>
        </row>
        <row r="72">
          <cell r="C72">
            <v>3249.8840933821921</v>
          </cell>
          <cell r="D72">
            <v>4270.3152009518653</v>
          </cell>
        </row>
        <row r="73">
          <cell r="C73">
            <v>3773.0673064340567</v>
          </cell>
          <cell r="D73">
            <v>4582.6270572621579</v>
          </cell>
        </row>
        <row r="74">
          <cell r="C74">
            <v>3816.9737992412538</v>
          </cell>
          <cell r="D74">
            <v>4429.0429583031182</v>
          </cell>
        </row>
        <row r="75">
          <cell r="C75">
            <v>13259.509300594811</v>
          </cell>
          <cell r="D75">
            <v>13925.00585804561</v>
          </cell>
        </row>
        <row r="76">
          <cell r="C76">
            <v>20891.177611252802</v>
          </cell>
          <cell r="D76">
            <v>14931.120352391699</v>
          </cell>
        </row>
        <row r="89">
          <cell r="C89">
            <v>6.9951414086269548</v>
          </cell>
          <cell r="D89">
            <v>6.9951414086269548</v>
          </cell>
        </row>
        <row r="93">
          <cell r="C93">
            <v>4535.2478000000001</v>
          </cell>
          <cell r="D93">
            <v>4535.2478000000001</v>
          </cell>
        </row>
        <row r="94">
          <cell r="C94">
            <v>6034.7331400000003</v>
          </cell>
          <cell r="D94">
            <v>6034.7331400000003</v>
          </cell>
        </row>
        <row r="95">
          <cell r="C95">
            <v>5077.6286749999999</v>
          </cell>
          <cell r="D95">
            <v>5077.6286749999999</v>
          </cell>
        </row>
        <row r="96">
          <cell r="C96">
            <v>6291.5004609999996</v>
          </cell>
          <cell r="D96">
            <v>6291.5004609999996</v>
          </cell>
        </row>
        <row r="97">
          <cell r="C97">
            <v>5923.4724889999998</v>
          </cell>
          <cell r="D97">
            <v>5923.4724889999998</v>
          </cell>
        </row>
        <row r="98">
          <cell r="C98">
            <v>14514.988566</v>
          </cell>
          <cell r="D98">
            <v>14514.988566</v>
          </cell>
        </row>
        <row r="99">
          <cell r="C99">
            <v>8763.6486289999993</v>
          </cell>
          <cell r="D99">
            <v>8763.6486289999993</v>
          </cell>
        </row>
        <row r="112">
          <cell r="C112">
            <v>55852.800000000003</v>
          </cell>
          <cell r="D112">
            <v>58599.294243000004</v>
          </cell>
        </row>
        <row r="113">
          <cell r="C113">
            <v>2.9478000000000001E-2</v>
          </cell>
          <cell r="D113">
            <v>2.9478000000000001E-2</v>
          </cell>
        </row>
        <row r="115">
          <cell r="C115">
            <v>9.9690000000000004E-3</v>
          </cell>
          <cell r="D115">
            <v>0</v>
          </cell>
        </row>
        <row r="116">
          <cell r="C116">
            <v>1146.164</v>
          </cell>
          <cell r="D116">
            <v>3.4000000000000002E-2</v>
          </cell>
        </row>
        <row r="118">
          <cell r="C118">
            <v>6.7140000000000003E-3</v>
          </cell>
          <cell r="D118">
            <v>0</v>
          </cell>
        </row>
        <row r="119">
          <cell r="C119">
            <v>40.702809000000002</v>
          </cell>
          <cell r="D119">
            <v>2.1000999999999999E-2</v>
          </cell>
        </row>
        <row r="121">
          <cell r="C121">
            <v>725.98122599999999</v>
          </cell>
          <cell r="D121">
            <v>2.9478000000000001E-2</v>
          </cell>
        </row>
        <row r="127">
          <cell r="C127">
            <v>1755.6369999999999</v>
          </cell>
          <cell r="D127">
            <v>1.8995999999999999E-2</v>
          </cell>
        </row>
        <row r="128">
          <cell r="C128">
            <v>3.5069000000000003E-2</v>
          </cell>
          <cell r="D128">
            <v>3.5069000000000003E-2</v>
          </cell>
        </row>
        <row r="138">
          <cell r="C138">
            <v>49351.95</v>
          </cell>
          <cell r="D138">
            <v>51141.216</v>
          </cell>
        </row>
        <row r="142">
          <cell r="C142">
            <v>921.83600000000001</v>
          </cell>
        </row>
        <row r="145">
          <cell r="C145">
            <v>619.93499999999995</v>
          </cell>
        </row>
        <row r="149">
          <cell r="C149">
            <v>152.17099999999999</v>
          </cell>
        </row>
        <row r="153">
          <cell r="C153">
            <v>185.624</v>
          </cell>
        </row>
        <row r="164">
          <cell r="C164">
            <v>47879.921999999999</v>
          </cell>
          <cell r="D164">
            <v>33034.667999999998</v>
          </cell>
        </row>
        <row r="165">
          <cell r="C165">
            <v>1183.75</v>
          </cell>
          <cell r="D165">
            <v>18106.551589999999</v>
          </cell>
        </row>
        <row r="166">
          <cell r="C166">
            <v>2167.8449999999998</v>
          </cell>
        </row>
        <row r="174">
          <cell r="C174">
            <v>58.321635310001376</v>
          </cell>
        </row>
        <row r="176">
          <cell r="C176">
            <v>527</v>
          </cell>
        </row>
        <row r="177">
          <cell r="C177">
            <v>3922.4586646899979</v>
          </cell>
        </row>
        <row r="183">
          <cell r="C183">
            <v>527</v>
          </cell>
        </row>
        <row r="187">
          <cell r="C187">
            <v>3980.7802999999994</v>
          </cell>
        </row>
        <row r="193">
          <cell r="C193">
            <v>4507.7802999999994</v>
          </cell>
        </row>
        <row r="217">
          <cell r="C217">
            <v>4507.7802999999994</v>
          </cell>
        </row>
        <row r="218">
          <cell r="C218">
            <v>10600</v>
          </cell>
        </row>
        <row r="219">
          <cell r="C219">
            <v>0</v>
          </cell>
        </row>
        <row r="231">
          <cell r="C231">
            <v>50325</v>
          </cell>
        </row>
      </sheetData>
      <sheetData sheetId="16">
        <row r="12">
          <cell r="C12">
            <v>26899.45</v>
          </cell>
        </row>
        <row r="13">
          <cell r="C13">
            <v>551.62</v>
          </cell>
        </row>
        <row r="28">
          <cell r="C28">
            <v>349597</v>
          </cell>
          <cell r="D28">
            <v>139</v>
          </cell>
        </row>
        <row r="36">
          <cell r="C36">
            <v>2.1951769972170499E-3</v>
          </cell>
          <cell r="D36">
            <v>5.2602428616077349E-3</v>
          </cell>
          <cell r="F36">
            <v>5.3162563325148343E-3</v>
          </cell>
        </row>
        <row r="46">
          <cell r="C46">
            <v>1.9591711842487463E-2</v>
          </cell>
          <cell r="F46">
            <v>1.9198080800849546E-2</v>
          </cell>
        </row>
        <row r="54">
          <cell r="C54">
            <v>0.97968198902935699</v>
          </cell>
          <cell r="D54">
            <v>1</v>
          </cell>
          <cell r="F54">
            <v>0.98019027655648339</v>
          </cell>
        </row>
        <row r="57">
          <cell r="C57">
            <v>7.2629912815546781E-4</v>
          </cell>
          <cell r="F57">
            <v>7.1170425095920737E-4</v>
          </cell>
        </row>
        <row r="99">
          <cell r="C99">
            <v>9.0576729703061631E-2</v>
          </cell>
          <cell r="D99">
            <v>3.3674453862669144E-2</v>
          </cell>
          <cell r="F99">
            <v>8.9433286601061229E-2</v>
          </cell>
        </row>
        <row r="100">
          <cell r="C100">
            <v>1.873963199401469E-2</v>
          </cell>
          <cell r="D100">
            <v>2.0360300319012073E-4</v>
          </cell>
          <cell r="F100">
            <v>1.8367153140137427E-2</v>
          </cell>
        </row>
        <row r="101">
          <cell r="C101">
            <v>2.385355243781697E-2</v>
          </cell>
          <cell r="D101">
            <v>1.6050805217308504E-4</v>
          </cell>
          <cell r="F101">
            <v>2.3377444096489047E-2</v>
          </cell>
        </row>
        <row r="102">
          <cell r="C102">
            <v>2.7701890613864837E-2</v>
          </cell>
          <cell r="D102">
            <v>1.5550039670131442E-4</v>
          </cell>
          <cell r="F102">
            <v>2.7148349838673778E-2</v>
          </cell>
        </row>
        <row r="103">
          <cell r="C103">
            <v>1.4953170568872201E-3</v>
          </cell>
          <cell r="F103">
            <v>1.4652688743013933E-3</v>
          </cell>
        </row>
        <row r="104">
          <cell r="C104">
            <v>4.0693066187927951E-2</v>
          </cell>
          <cell r="D104">
            <v>7.76613971475929E-3</v>
          </cell>
          <cell r="F104">
            <v>4.003140430552056E-2</v>
          </cell>
        </row>
        <row r="105">
          <cell r="C105">
            <v>9.4177789089831099E-2</v>
          </cell>
          <cell r="F105">
            <v>9.3560933025580981E-2</v>
          </cell>
        </row>
        <row r="106">
          <cell r="C106">
            <v>0.28818087621832023</v>
          </cell>
          <cell r="D106">
            <v>0.84119572469052439</v>
          </cell>
          <cell r="F106">
            <v>0.29939363057568558</v>
          </cell>
        </row>
        <row r="107">
          <cell r="C107">
            <v>4.8182586430819331E-2</v>
          </cell>
          <cell r="D107">
            <v>1.7375751127122051E-2</v>
          </cell>
          <cell r="F107">
            <v>4.7563527477513461E-2</v>
          </cell>
        </row>
        <row r="108">
          <cell r="C108">
            <v>8.0743530913186826E-2</v>
          </cell>
          <cell r="D108">
            <v>9.1759971772272034E-3</v>
          </cell>
          <cell r="F108">
            <v>7.9305391549357132E-2</v>
          </cell>
        </row>
        <row r="109">
          <cell r="C109">
            <v>0.12050929801857134</v>
          </cell>
          <cell r="D109">
            <v>4.5196632665739866E-4</v>
          </cell>
          <cell r="F109">
            <v>0.11809676309373369</v>
          </cell>
        </row>
        <row r="110">
          <cell r="C110">
            <v>4.2954159698179789E-3</v>
          </cell>
          <cell r="F110">
            <v>4.2091001996950534E-3</v>
          </cell>
        </row>
        <row r="111">
          <cell r="C111">
            <v>4.4901697336412333E-2</v>
          </cell>
          <cell r="D111">
            <v>8.4600300494732765E-3</v>
          </cell>
          <cell r="F111">
            <v>4.4169407239588766E-2</v>
          </cell>
        </row>
        <row r="112">
          <cell r="C112">
            <v>9.563060705882459E-2</v>
          </cell>
          <cell r="D112">
            <v>1.7899747293810962E-2</v>
          </cell>
          <cell r="F112">
            <v>9.4068616539145375E-2</v>
          </cell>
        </row>
        <row r="150">
          <cell r="C150">
            <v>0.94446126517210205</v>
          </cell>
          <cell r="D150">
            <v>0.70958757041354048</v>
          </cell>
          <cell r="F150">
            <v>0.93974151183804699</v>
          </cell>
        </row>
        <row r="151">
          <cell r="C151">
            <v>5.5538734827897993E-2</v>
          </cell>
          <cell r="D151">
            <v>0.29041242958645946</v>
          </cell>
          <cell r="F151">
            <v>6.0258488161952992E-2</v>
          </cell>
        </row>
        <row r="152">
          <cell r="F152">
            <v>0</v>
          </cell>
        </row>
        <row r="160">
          <cell r="C160">
            <v>2.2779267879844928E-2</v>
          </cell>
          <cell r="F160">
            <v>2.2321531025517413E-2</v>
          </cell>
        </row>
        <row r="161">
          <cell r="C161">
            <v>0.97722073212015514</v>
          </cell>
          <cell r="D161">
            <v>1</v>
          </cell>
          <cell r="F161">
            <v>0.97767846897448263</v>
          </cell>
        </row>
        <row r="162">
          <cell r="F162">
            <v>0</v>
          </cell>
        </row>
        <row r="170">
          <cell r="C170">
            <v>3.7914568866495211E-3</v>
          </cell>
          <cell r="D170">
            <v>2.8241742010276419E-2</v>
          </cell>
          <cell r="F170">
            <v>4.2827818724017986E-3</v>
          </cell>
        </row>
        <row r="171">
          <cell r="C171">
            <v>5.0805141456419902E-3</v>
          </cell>
          <cell r="D171">
            <v>3.6908198301270248E-2</v>
          </cell>
          <cell r="F171">
            <v>5.7200869107538769E-3</v>
          </cell>
        </row>
        <row r="172">
          <cell r="C172">
            <v>6.4697356998547461E-3</v>
          </cell>
          <cell r="D172">
            <v>4.1790742567469653E-2</v>
          </cell>
          <cell r="F172">
            <v>7.1795062856880127E-3</v>
          </cell>
        </row>
        <row r="173">
          <cell r="C173">
            <v>0.21923425286658099</v>
          </cell>
          <cell r="D173">
            <v>0.55736647517117044</v>
          </cell>
          <cell r="F173">
            <v>0.22602897155661555</v>
          </cell>
        </row>
        <row r="174">
          <cell r="C174">
            <v>0.76542404040127276</v>
          </cell>
          <cell r="D174">
            <v>0.33569284194981336</v>
          </cell>
          <cell r="F174">
            <v>0.75678865337454071</v>
          </cell>
        </row>
        <row r="180">
          <cell r="C180">
            <v>8.1738464817813564E-3</v>
          </cell>
          <cell r="D180">
            <v>0</v>
          </cell>
          <cell r="F180">
            <v>8.1738464817813564E-3</v>
          </cell>
        </row>
        <row r="187">
          <cell r="C187">
            <v>76.944167141022376</v>
          </cell>
          <cell r="D187">
            <v>349597</v>
          </cell>
        </row>
        <row r="190">
          <cell r="C190">
            <v>22417.511921250119</v>
          </cell>
          <cell r="D190">
            <v>333511</v>
          </cell>
          <cell r="F190">
            <v>0.83338183847321523</v>
          </cell>
          <cell r="G190">
            <v>0.95398701933941077</v>
          </cell>
        </row>
        <row r="191">
          <cell r="C191">
            <v>3713.1813815899977</v>
          </cell>
          <cell r="D191">
            <v>15052</v>
          </cell>
          <cell r="F191">
            <v>0.13803931217900386</v>
          </cell>
          <cell r="G191">
            <v>4.3055289376052998E-2</v>
          </cell>
        </row>
        <row r="192">
          <cell r="C192">
            <v>316.99891194000003</v>
          </cell>
          <cell r="D192">
            <v>667</v>
          </cell>
          <cell r="F192">
            <v>1.1784587734562202E-2</v>
          </cell>
          <cell r="G192">
            <v>1.907911109077023E-3</v>
          </cell>
        </row>
        <row r="193">
          <cell r="C193">
            <v>108.80762802999999</v>
          </cell>
          <cell r="D193">
            <v>160</v>
          </cell>
          <cell r="F193">
            <v>4.0449761510596063E-3</v>
          </cell>
          <cell r="G193">
            <v>4.5766983126285408E-4</v>
          </cell>
        </row>
        <row r="194">
          <cell r="C194">
            <v>67.278631929999989</v>
          </cell>
          <cell r="D194">
            <v>76</v>
          </cell>
          <cell r="F194">
            <v>2.5011156530104104E-3</v>
          </cell>
          <cell r="G194">
            <v>2.1739316984985569E-4</v>
          </cell>
        </row>
        <row r="195">
          <cell r="C195">
            <v>275.67011694000001</v>
          </cell>
          <cell r="D195">
            <v>131</v>
          </cell>
          <cell r="F195">
            <v>1.0248169809148562E-2</v>
          </cell>
          <cell r="G195">
            <v>3.747171743464618E-4</v>
          </cell>
        </row>
        <row r="216">
          <cell r="C216">
            <v>0.73548781404035668</v>
          </cell>
        </row>
        <row r="219">
          <cell r="C219">
            <v>3240.5274787999974</v>
          </cell>
          <cell r="D219">
            <v>100552</v>
          </cell>
          <cell r="F219">
            <v>0.12046817494252646</v>
          </cell>
          <cell r="G219">
            <v>0.28762260545714063</v>
          </cell>
        </row>
        <row r="220">
          <cell r="C220">
            <v>1534.7875742399979</v>
          </cell>
          <cell r="D220">
            <v>23854</v>
          </cell>
          <cell r="F220">
            <v>5.7056469726844528E-2</v>
          </cell>
          <cell r="G220">
            <v>6.823285096840076E-2</v>
          </cell>
        </row>
        <row r="221">
          <cell r="C221">
            <v>1695.2994602300014</v>
          </cell>
          <cell r="D221">
            <v>24051</v>
          </cell>
          <cell r="F221">
            <v>6.3023576652584637E-2</v>
          </cell>
          <cell r="G221">
            <v>6.879635694814315E-2</v>
          </cell>
        </row>
        <row r="222">
          <cell r="C222">
            <v>2310.2102121300018</v>
          </cell>
          <cell r="D222">
            <v>29909</v>
          </cell>
          <cell r="F222">
            <v>8.5883180997418429E-2</v>
          </cell>
          <cell r="G222">
            <v>8.5552793645254394E-2</v>
          </cell>
        </row>
        <row r="223">
          <cell r="C223">
            <v>4344.7552033199927</v>
          </cell>
          <cell r="D223">
            <v>50032</v>
          </cell>
          <cell r="F223">
            <v>0.16151837419685372</v>
          </cell>
          <cell r="G223">
            <v>0.14311335623589447</v>
          </cell>
        </row>
        <row r="224">
          <cell r="C224">
            <v>7812.1032689799795</v>
          </cell>
          <cell r="D224">
            <v>75506</v>
          </cell>
          <cell r="F224">
            <v>0.29041871406227548</v>
          </cell>
          <cell r="G224">
            <v>0.21598011424583163</v>
          </cell>
        </row>
        <row r="225">
          <cell r="C225">
            <v>4896.8184099099835</v>
          </cell>
          <cell r="D225">
            <v>39681</v>
          </cell>
          <cell r="F225">
            <v>0.18204159067500655</v>
          </cell>
          <cell r="G225">
            <v>0.11350497858963321</v>
          </cell>
        </row>
        <row r="226">
          <cell r="C226">
            <v>1064.9469840699981</v>
          </cell>
          <cell r="D226">
            <v>6012</v>
          </cell>
          <cell r="F226">
            <v>3.9589918746490142E-2</v>
          </cell>
          <cell r="G226">
            <v>1.7196943909701744E-2</v>
          </cell>
        </row>
        <row r="238">
          <cell r="C238">
            <v>0.63548005244276973</v>
          </cell>
        </row>
        <row r="241">
          <cell r="C241">
            <v>4902.5464065899841</v>
          </cell>
          <cell r="D241">
            <v>125016</v>
          </cell>
          <cell r="F241">
            <v>0.18225453171952188</v>
          </cell>
          <cell r="G241">
            <v>0.35760032265723102</v>
          </cell>
        </row>
        <row r="242">
          <cell r="C242">
            <v>2361.1286366900008</v>
          </cell>
          <cell r="D242">
            <v>30989</v>
          </cell>
          <cell r="F242">
            <v>8.7776098035715913E-2</v>
          </cell>
          <cell r="G242">
            <v>8.8642065006278664E-2</v>
          </cell>
        </row>
        <row r="243">
          <cell r="C243">
            <v>3103.5204523200018</v>
          </cell>
          <cell r="D243">
            <v>35325</v>
          </cell>
          <cell r="F243">
            <v>0.11537487252730991</v>
          </cell>
          <cell r="G243">
            <v>0.10104491743350201</v>
          </cell>
        </row>
        <row r="244">
          <cell r="C244">
            <v>4560.7588511099884</v>
          </cell>
          <cell r="D244">
            <v>46420</v>
          </cell>
          <cell r="F244">
            <v>0.16954841418275901</v>
          </cell>
          <cell r="G244">
            <v>0.13278145979513553</v>
          </cell>
        </row>
        <row r="245">
          <cell r="C245">
            <v>5279.1516895799878</v>
          </cell>
          <cell r="D245">
            <v>51269</v>
          </cell>
          <cell r="F245">
            <v>0.19625501510141871</v>
          </cell>
          <cell r="G245">
            <v>0.14665171611884542</v>
          </cell>
        </row>
        <row r="246">
          <cell r="C246">
            <v>4180.6309435399953</v>
          </cell>
          <cell r="D246">
            <v>38309</v>
          </cell>
          <cell r="F246">
            <v>0.15541697552986533</v>
          </cell>
          <cell r="G246">
            <v>0.10958045978655423</v>
          </cell>
        </row>
        <row r="247">
          <cell r="C247">
            <v>1742.8927308600018</v>
          </cell>
          <cell r="D247">
            <v>15351</v>
          </cell>
          <cell r="F247">
            <v>6.4792879486722299E-2</v>
          </cell>
          <cell r="G247">
            <v>4.3910559873225459E-2</v>
          </cell>
        </row>
        <row r="248">
          <cell r="C248">
            <v>768.81888099000059</v>
          </cell>
          <cell r="D248">
            <v>6918</v>
          </cell>
          <cell r="F248">
            <v>2.8581213416686815E-2</v>
          </cell>
          <cell r="G248">
            <v>1.9788499329227653E-2</v>
          </cell>
        </row>
        <row r="260">
          <cell r="C260">
            <v>0.16325558031283544</v>
          </cell>
        </row>
        <row r="261">
          <cell r="C261">
            <v>1.2510469874987943E-2</v>
          </cell>
        </row>
        <row r="262">
          <cell r="C262">
            <v>0.25727177137268376</v>
          </cell>
        </row>
        <row r="263">
          <cell r="C263">
            <v>0.54313334726009632</v>
          </cell>
        </row>
        <row r="265">
          <cell r="C265">
            <v>2.3828831179396579E-2</v>
          </cell>
        </row>
        <row r="277">
          <cell r="C277">
            <v>0.80022559281002914</v>
          </cell>
        </row>
        <row r="278">
          <cell r="C278">
            <v>0.19977440718997089</v>
          </cell>
        </row>
        <row r="304">
          <cell r="C304">
            <v>26899.448591679964</v>
          </cell>
          <cell r="D304">
            <v>349597</v>
          </cell>
        </row>
        <row r="327">
          <cell r="C327">
            <v>26899.448591679964</v>
          </cell>
          <cell r="D327">
            <v>349597</v>
          </cell>
        </row>
        <row r="333">
          <cell r="C333">
            <v>30.062347299999999</v>
          </cell>
          <cell r="D333">
            <v>416</v>
          </cell>
        </row>
        <row r="334">
          <cell r="C334">
            <v>31.137386129999999</v>
          </cell>
          <cell r="D334">
            <v>488</v>
          </cell>
        </row>
        <row r="335">
          <cell r="C335">
            <v>130.92991603000019</v>
          </cell>
          <cell r="D335">
            <v>2298</v>
          </cell>
        </row>
        <row r="336">
          <cell r="C336">
            <v>74.79797413</v>
          </cell>
          <cell r="D336">
            <v>1327</v>
          </cell>
        </row>
        <row r="337">
          <cell r="C337">
            <v>176.63811544999999</v>
          </cell>
          <cell r="D337">
            <v>2835</v>
          </cell>
        </row>
        <row r="338">
          <cell r="C338">
            <v>64.043552660000003</v>
          </cell>
          <cell r="D338">
            <v>1010</v>
          </cell>
        </row>
        <row r="339">
          <cell r="C339">
            <v>58.175909669999996</v>
          </cell>
          <cell r="D339">
            <v>1291</v>
          </cell>
        </row>
        <row r="340">
          <cell r="C340">
            <v>566.57470647000196</v>
          </cell>
          <cell r="D340">
            <v>21095</v>
          </cell>
        </row>
        <row r="341">
          <cell r="C341">
            <v>15223.259396840178</v>
          </cell>
          <cell r="D341">
            <v>188609</v>
          </cell>
        </row>
        <row r="342">
          <cell r="C342">
            <v>10543.82928699999</v>
          </cell>
          <cell r="D342">
            <v>130228</v>
          </cell>
        </row>
        <row r="346">
          <cell r="C346">
            <v>15198.586067499913</v>
          </cell>
          <cell r="D346">
            <v>215249</v>
          </cell>
        </row>
        <row r="347">
          <cell r="C347">
            <v>11454.992129170259</v>
          </cell>
          <cell r="D347">
            <v>132369</v>
          </cell>
        </row>
        <row r="352">
          <cell r="C352">
            <v>245.87039501000001</v>
          </cell>
          <cell r="D352">
            <v>1979</v>
          </cell>
        </row>
        <row r="356">
          <cell r="C356">
            <v>15516.55595665018</v>
          </cell>
          <cell r="D356">
            <v>204035</v>
          </cell>
        </row>
        <row r="357">
          <cell r="C357">
            <v>9601.6309507199894</v>
          </cell>
          <cell r="D357">
            <v>127798</v>
          </cell>
        </row>
        <row r="358">
          <cell r="C358">
            <v>738.60552562999999</v>
          </cell>
          <cell r="D358">
            <v>5701</v>
          </cell>
        </row>
        <row r="359">
          <cell r="C359">
            <v>1042.656158680001</v>
          </cell>
          <cell r="D359">
            <v>12063</v>
          </cell>
        </row>
        <row r="380">
          <cell r="C380">
            <v>26899.448591680168</v>
          </cell>
          <cell r="D380">
            <v>349597</v>
          </cell>
        </row>
        <row r="413">
          <cell r="C413">
            <v>3968.5281255395676</v>
          </cell>
          <cell r="D413">
            <v>139</v>
          </cell>
        </row>
        <row r="416">
          <cell r="C416">
            <v>5.8684474600000005</v>
          </cell>
          <cell r="D416">
            <v>58</v>
          </cell>
        </row>
        <row r="417">
          <cell r="C417">
            <v>5.3329066000000003</v>
          </cell>
          <cell r="D417">
            <v>19</v>
          </cell>
        </row>
        <row r="418">
          <cell r="C418">
            <v>2.2809954500000003</v>
          </cell>
          <cell r="D418">
            <v>5</v>
          </cell>
        </row>
        <row r="419">
          <cell r="C419">
            <v>2.1520000000000001</v>
          </cell>
          <cell r="D419">
            <v>3</v>
          </cell>
        </row>
        <row r="420">
          <cell r="C420">
            <v>0.94399999999999995</v>
          </cell>
          <cell r="D420">
            <v>1</v>
          </cell>
        </row>
        <row r="421">
          <cell r="C421">
            <v>535.04705993999994</v>
          </cell>
          <cell r="D421">
            <v>53</v>
          </cell>
        </row>
        <row r="442">
          <cell r="C442">
            <v>0.46895352388622263</v>
          </cell>
        </row>
        <row r="445">
          <cell r="C445">
            <v>137.21585024999999</v>
          </cell>
          <cell r="D445">
            <v>32</v>
          </cell>
        </row>
        <row r="446">
          <cell r="C446">
            <v>115.01427061</v>
          </cell>
          <cell r="D446">
            <v>21</v>
          </cell>
        </row>
        <row r="447">
          <cell r="C447">
            <v>258.84283408999994</v>
          </cell>
          <cell r="D447">
            <v>33</v>
          </cell>
        </row>
        <row r="448">
          <cell r="C448">
            <v>31.708348090000005</v>
          </cell>
          <cell r="D448">
            <v>17</v>
          </cell>
        </row>
        <row r="449">
          <cell r="C449">
            <v>4.1830391200000001</v>
          </cell>
          <cell r="D449">
            <v>20</v>
          </cell>
        </row>
        <row r="450">
          <cell r="C450">
            <v>2.3129428000000001</v>
          </cell>
          <cell r="D450">
            <v>7</v>
          </cell>
        </row>
        <row r="451">
          <cell r="C451">
            <v>1.728</v>
          </cell>
          <cell r="D451">
            <v>5</v>
          </cell>
        </row>
        <row r="452">
          <cell r="C452">
            <v>0.62012449000000003</v>
          </cell>
          <cell r="D452">
            <v>4</v>
          </cell>
        </row>
        <row r="464">
          <cell r="C464">
            <v>0.45830911048112349</v>
          </cell>
        </row>
        <row r="467">
          <cell r="C467">
            <v>140.50046028000006</v>
          </cell>
          <cell r="D467">
            <v>81</v>
          </cell>
        </row>
        <row r="468">
          <cell r="C468">
            <v>74.389130190000017</v>
          </cell>
          <cell r="D468">
            <v>20</v>
          </cell>
        </row>
        <row r="469">
          <cell r="C469">
            <v>336.73581897999998</v>
          </cell>
          <cell r="D469">
            <v>38</v>
          </cell>
        </row>
        <row r="486">
          <cell r="C486">
            <v>0.32540000000000002</v>
          </cell>
        </row>
        <row r="487">
          <cell r="C487">
            <v>0.55879999999999996</v>
          </cell>
        </row>
        <row r="497">
          <cell r="C497">
            <v>0.11580000000000001</v>
          </cell>
        </row>
        <row r="531">
          <cell r="C531">
            <v>551.62540945000001</v>
          </cell>
          <cell r="D531">
            <v>139</v>
          </cell>
        </row>
        <row r="554">
          <cell r="C554">
            <v>551.62540945000001</v>
          </cell>
          <cell r="D554">
            <v>139</v>
          </cell>
        </row>
        <row r="560">
          <cell r="C560">
            <v>1.0389097300000001</v>
          </cell>
          <cell r="D560">
            <v>3</v>
          </cell>
        </row>
        <row r="567">
          <cell r="C567">
            <v>0</v>
          </cell>
          <cell r="D567">
            <v>0</v>
          </cell>
        </row>
        <row r="568">
          <cell r="C568">
            <v>0</v>
          </cell>
          <cell r="D568">
            <v>0</v>
          </cell>
        </row>
        <row r="569">
          <cell r="C569">
            <v>550.58649972000001</v>
          </cell>
          <cell r="D569">
            <v>136</v>
          </cell>
        </row>
        <row r="573">
          <cell r="C573">
            <v>0</v>
          </cell>
          <cell r="D573">
            <v>0</v>
          </cell>
        </row>
        <row r="574">
          <cell r="C574">
            <v>1.1184E-4</v>
          </cell>
          <cell r="D574">
            <v>1</v>
          </cell>
        </row>
        <row r="576">
          <cell r="C576">
            <v>551.62529761000008</v>
          </cell>
          <cell r="D576">
            <v>138</v>
          </cell>
        </row>
        <row r="597">
          <cell r="C597">
            <v>551.62540945000001</v>
          </cell>
          <cell r="D597">
            <v>139</v>
          </cell>
        </row>
      </sheetData>
      <sheetData sheetId="17">
        <row r="10">
          <cell r="C10">
            <v>7761</v>
          </cell>
        </row>
        <row r="11">
          <cell r="C11">
            <v>3356</v>
          </cell>
        </row>
        <row r="19">
          <cell r="C19">
            <v>3482.364428259245</v>
          </cell>
          <cell r="D19">
            <v>7761</v>
          </cell>
        </row>
        <row r="22">
          <cell r="C22">
            <v>702.79402009628154</v>
          </cell>
          <cell r="D22">
            <v>3443</v>
          </cell>
        </row>
        <row r="23">
          <cell r="C23">
            <v>936.06916900438978</v>
          </cell>
          <cell r="D23">
            <v>1307</v>
          </cell>
        </row>
        <row r="24">
          <cell r="C24">
            <v>4795.9219399623289</v>
          </cell>
          <cell r="D24">
            <v>2091</v>
          </cell>
        </row>
        <row r="25">
          <cell r="C25">
            <v>3393.9344503119996</v>
          </cell>
          <cell r="D25">
            <v>464</v>
          </cell>
        </row>
        <row r="26">
          <cell r="C26">
            <v>7926.4326494949983</v>
          </cell>
          <cell r="D26">
            <v>394</v>
          </cell>
        </row>
        <row r="27">
          <cell r="C27">
            <v>1883.2892317800001</v>
          </cell>
          <cell r="D27">
            <v>27</v>
          </cell>
        </row>
        <row r="28">
          <cell r="C28">
            <v>7388.18886707</v>
          </cell>
          <cell r="D28">
            <v>35</v>
          </cell>
        </row>
        <row r="39">
          <cell r="C39">
            <v>21227.145114160005</v>
          </cell>
        </row>
        <row r="40">
          <cell r="C40">
            <v>5799.4850000000006</v>
          </cell>
        </row>
        <row r="41">
          <cell r="C41">
            <v>0</v>
          </cell>
        </row>
        <row r="59">
          <cell r="C59">
            <v>0.74981421611244947</v>
          </cell>
        </row>
        <row r="65">
          <cell r="C65">
            <v>0.1106043387338121</v>
          </cell>
        </row>
        <row r="70">
          <cell r="C70">
            <v>1.2114435451886377E-2</v>
          </cell>
        </row>
        <row r="71">
          <cell r="C71">
            <v>2.4050353198101703E-3</v>
          </cell>
        </row>
        <row r="75">
          <cell r="C75">
            <v>5.7413343485506413E-3</v>
          </cell>
        </row>
        <row r="82">
          <cell r="C82">
            <v>4.214589726349989E-2</v>
          </cell>
        </row>
        <row r="86">
          <cell r="C86">
            <v>9.5375593076603392E-3</v>
          </cell>
        </row>
        <row r="87">
          <cell r="C87">
            <v>1.6151191589783107E-2</v>
          </cell>
        </row>
        <row r="91">
          <cell r="C91">
            <v>5.1485991872547883E-2</v>
          </cell>
        </row>
        <row r="104">
          <cell r="C104">
            <v>8.277194227510988E-2</v>
          </cell>
        </row>
        <row r="105">
          <cell r="C105">
            <v>3.3142934794549023E-2</v>
          </cell>
        </row>
        <row r="106">
          <cell r="C106">
            <v>1.892087413747082E-2</v>
          </cell>
        </row>
        <row r="107">
          <cell r="C107">
            <v>2.6573044443810454E-2</v>
          </cell>
        </row>
        <row r="108">
          <cell r="C108">
            <v>1.5261886830052539E-3</v>
          </cell>
        </row>
        <row r="109">
          <cell r="C109">
            <v>5.5823454687735544E-2</v>
          </cell>
        </row>
        <row r="110">
          <cell r="C110">
            <v>5.7107181001132726E-2</v>
          </cell>
        </row>
        <row r="111">
          <cell r="C111">
            <v>0.15232609158450211</v>
          </cell>
        </row>
        <row r="112">
          <cell r="C112">
            <v>2.6455203744968337E-2</v>
          </cell>
        </row>
        <row r="113">
          <cell r="C113">
            <v>4.7209819489537765E-2</v>
          </cell>
        </row>
        <row r="114">
          <cell r="C114">
            <v>7.5426823239496482E-2</v>
          </cell>
        </row>
        <row r="115">
          <cell r="C115">
            <v>3.3839220303712073E-2</v>
          </cell>
        </row>
        <row r="116">
          <cell r="C116">
            <v>6.8275807142275324E-2</v>
          </cell>
        </row>
        <row r="117">
          <cell r="C117">
            <v>2.6954620110715261E-3</v>
          </cell>
        </row>
        <row r="118">
          <cell r="C118">
            <v>6.7720168562231592E-2</v>
          </cell>
        </row>
        <row r="130">
          <cell r="C130">
            <v>0.75380000000000003</v>
          </cell>
        </row>
        <row r="131">
          <cell r="C131">
            <v>0.2203</v>
          </cell>
        </row>
        <row r="132">
          <cell r="C132">
            <v>2.5899999999999999E-2</v>
          </cell>
        </row>
        <row r="138">
          <cell r="C138">
            <v>0.20880000000000001</v>
          </cell>
        </row>
        <row r="139">
          <cell r="C139">
            <v>0.79120000000000001</v>
          </cell>
        </row>
        <row r="140">
          <cell r="C140">
            <v>0</v>
          </cell>
        </row>
        <row r="148">
          <cell r="C148">
            <v>4949.9390322200006</v>
          </cell>
        </row>
        <row r="149">
          <cell r="C149">
            <v>8752.0423997184462</v>
          </cell>
        </row>
        <row r="150">
          <cell r="C150">
            <v>7715.7127230565548</v>
          </cell>
        </row>
        <row r="151">
          <cell r="C151">
            <v>5608.9359591650054</v>
          </cell>
        </row>
        <row r="154">
          <cell r="C154">
            <v>4349.8932871200004</v>
          </cell>
        </row>
        <row r="155">
          <cell r="C155">
            <v>600.04574510000009</v>
          </cell>
        </row>
        <row r="156">
          <cell r="C156">
            <v>7050.0723959500001</v>
          </cell>
        </row>
        <row r="157">
          <cell r="C157">
            <v>1701.9700037684454</v>
          </cell>
        </row>
        <row r="158">
          <cell r="C158">
            <v>6522.8668792200006</v>
          </cell>
        </row>
        <row r="159">
          <cell r="C159">
            <v>1192.845843836554</v>
          </cell>
        </row>
        <row r="167">
          <cell r="C167">
            <v>1.6739210600786067E-6</v>
          </cell>
        </row>
        <row r="173">
          <cell r="C173">
            <v>0.12194910488012192</v>
          </cell>
        </row>
      </sheetData>
      <sheetData sheetId="18"/>
      <sheetData sheetId="19"/>
      <sheetData sheetId="20"/>
      <sheetData sheetId="21">
        <row r="35">
          <cell r="B35" t="str">
            <v>BARCLAYS BANK</v>
          </cell>
          <cell r="D35" t="str">
            <v>G5GSEF7VJP5I7OUK5573</v>
          </cell>
          <cell r="E35" t="str">
            <v>Interest &amp; FX</v>
          </cell>
        </row>
        <row r="36">
          <cell r="B36" t="str">
            <v>BNP PARIBAS</v>
          </cell>
          <cell r="D36" t="str">
            <v>R0MUWSFPU8MPRO8K5P83</v>
          </cell>
          <cell r="E36" t="str">
            <v>Interest &amp; FX</v>
          </cell>
        </row>
        <row r="37">
          <cell r="B37" t="str">
            <v>CITY BANK</v>
          </cell>
          <cell r="D37" t="str">
            <v>E57ODZWZ7FF32TWEFA76</v>
          </cell>
          <cell r="E37" t="str">
            <v>Interest &amp; FX</v>
          </cell>
        </row>
        <row r="38">
          <cell r="B38" t="str">
            <v>CREDIT AGRICOLE CORPORATE AND INVESTMENT BANK</v>
          </cell>
          <cell r="D38" t="str">
            <v>1VUV7VQFKUOQSJ21A208</v>
          </cell>
          <cell r="E38" t="str">
            <v>Interest &amp; FX</v>
          </cell>
        </row>
        <row r="39">
          <cell r="B39" t="str">
            <v>CREDIT FONCIER DE FRANCE</v>
          </cell>
          <cell r="D39" t="str">
            <v>969500EYG6U339D3TI84</v>
          </cell>
          <cell r="E39" t="str">
            <v>Interest &amp; FX</v>
          </cell>
        </row>
        <row r="40">
          <cell r="B40" t="str">
            <v>DEXIA CREDIT LOCAL SA garantie CFF</v>
          </cell>
          <cell r="D40" t="str">
            <v>F4G136OIPBYND1F41110</v>
          </cell>
          <cell r="E40" t="str">
            <v>Interest &amp; FX</v>
          </cell>
        </row>
        <row r="41">
          <cell r="B41" t="str">
            <v>DZ BANK AG</v>
          </cell>
          <cell r="D41" t="str">
            <v>529900HNOAA1KXQJUQ27</v>
          </cell>
          <cell r="E41" t="str">
            <v>Interest</v>
          </cell>
        </row>
        <row r="42">
          <cell r="B42" t="str">
            <v>GOLDMAN SACHS</v>
          </cell>
          <cell r="D42" t="str">
            <v>W22LROWP2IHZNBB6K528</v>
          </cell>
          <cell r="E42" t="str">
            <v>Interest</v>
          </cell>
        </row>
        <row r="43">
          <cell r="B43" t="str">
            <v>HSBC FRANCE PARIS</v>
          </cell>
          <cell r="D43" t="str">
            <v>F0HUI1NY1AZMJMD8LP67</v>
          </cell>
          <cell r="E43" t="str">
            <v>Interest</v>
          </cell>
        </row>
        <row r="44">
          <cell r="B44" t="str">
            <v>JP MORGAN CHASE  BANK</v>
          </cell>
          <cell r="D44" t="str">
            <v>7H6GLXDRUGQFU57RNE97</v>
          </cell>
          <cell r="E44" t="str">
            <v>Interest &amp; FX</v>
          </cell>
        </row>
        <row r="45">
          <cell r="B45" t="str">
            <v>MERRILL LYNCH INTERNATIONAL</v>
          </cell>
          <cell r="D45" t="str">
            <v>GGDZP1UYGU9STUHRDP48</v>
          </cell>
          <cell r="E45" t="str">
            <v>Interest &amp; FX</v>
          </cell>
        </row>
        <row r="46">
          <cell r="B46" t="str">
            <v>MORGAN STANLEY BANK</v>
          </cell>
          <cell r="D46" t="str">
            <v>Z06S12H6N9QRJ8HHN626</v>
          </cell>
          <cell r="E46" t="str">
            <v>Interest &amp; FX</v>
          </cell>
        </row>
        <row r="47">
          <cell r="B47" t="str">
            <v>NATIXIS  CAPITAL MARKET PARIS</v>
          </cell>
          <cell r="D47" t="str">
            <v>KX1WK48MPD4Y2NCUIZ63</v>
          </cell>
          <cell r="E47" t="str">
            <v>Interest &amp; FX</v>
          </cell>
        </row>
        <row r="48">
          <cell r="B48" t="str">
            <v>NATIXIS  CAPITAL MARKET PARIS Garantie CDC</v>
          </cell>
          <cell r="D48" t="str">
            <v>KX1WK48MPD4Y2NCUIZ63</v>
          </cell>
          <cell r="E48" t="str">
            <v>Interest &amp; FX</v>
          </cell>
        </row>
        <row r="49">
          <cell r="B49" t="str">
            <v>ROYAL BANK OF CANADA</v>
          </cell>
          <cell r="D49" t="str">
            <v>ES7IP3U3RHIGC71XBU11</v>
          </cell>
          <cell r="E49" t="str">
            <v>Interest</v>
          </cell>
        </row>
        <row r="50">
          <cell r="B50" t="str">
            <v>ROYAL BANK OF SCOTLAND</v>
          </cell>
          <cell r="D50" t="str">
            <v>9Y5B2OGU5CHSMO4ND120</v>
          </cell>
          <cell r="E50" t="str">
            <v>Interest &amp; FX</v>
          </cell>
        </row>
        <row r="51">
          <cell r="B51" t="str">
            <v>SOCIETE GENERALE</v>
          </cell>
          <cell r="D51" t="str">
            <v>O2RNE8IBXP4R0TD8PU41</v>
          </cell>
          <cell r="E51" t="str">
            <v>Interest</v>
          </cell>
        </row>
        <row r="52">
          <cell r="B52" t="str">
            <v>UBS Europe SE</v>
          </cell>
          <cell r="D52" t="str">
            <v>REYPIEJN7XZHSUI0N355</v>
          </cell>
          <cell r="E52" t="str">
            <v>FX</v>
          </cell>
        </row>
        <row r="75">
          <cell r="C75">
            <v>87.93</v>
          </cell>
        </row>
        <row r="76">
          <cell r="C76">
            <v>162.06</v>
          </cell>
        </row>
        <row r="82">
          <cell r="C82">
            <v>2.4101010654730211E-3</v>
          </cell>
          <cell r="E82">
            <v>0</v>
          </cell>
        </row>
        <row r="84">
          <cell r="C84">
            <v>5.7942715270536407E-4</v>
          </cell>
          <cell r="E84">
            <v>0</v>
          </cell>
        </row>
        <row r="85">
          <cell r="C85">
            <v>4.500906637034063E-4</v>
          </cell>
          <cell r="E85">
            <v>1.6739210600786067E-6</v>
          </cell>
        </row>
        <row r="86">
          <cell r="C86">
            <v>7.7237558180779506E-3</v>
          </cell>
          <cell r="E86">
            <v>0</v>
          </cell>
        </row>
      </sheetData>
      <sheetData sheetId="22"/>
      <sheetData sheetId="23">
        <row r="16">
          <cell r="F16">
            <v>0</v>
          </cell>
          <cell r="G16">
            <v>0</v>
          </cell>
        </row>
      </sheetData>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0-compagnie-de-financement-foncier" TargetMode="External"/><Relationship Id="rId5" Type="http://schemas.openxmlformats.org/officeDocument/2006/relationships/hyperlink" Target="https://compare.coveredbondlabel.com/compare/table" TargetMode="External"/><Relationship Id="rId4" Type="http://schemas.openxmlformats.org/officeDocument/2006/relationships/hyperlink" Target="https://foncier.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opLeftCell="A7" zoomScale="80" zoomScaleNormal="80" workbookViewId="0">
      <selection activeCell="F11" sqref="F11"/>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18" t="s">
        <v>2801</v>
      </c>
      <c r="F6" s="718"/>
      <c r="G6" s="718"/>
      <c r="H6" s="7"/>
      <c r="I6" s="7"/>
      <c r="J6" s="8"/>
    </row>
    <row r="7" spans="2:10" ht="26.25" x14ac:dyDescent="0.25">
      <c r="B7" s="6"/>
      <c r="C7" s="7"/>
      <c r="D7" s="7"/>
      <c r="E7" s="7"/>
      <c r="F7" s="11" t="s">
        <v>548</v>
      </c>
      <c r="G7" s="7"/>
      <c r="H7" s="7"/>
      <c r="I7" s="7"/>
      <c r="J7" s="8"/>
    </row>
    <row r="8" spans="2:10" ht="26.25" x14ac:dyDescent="0.25">
      <c r="B8" s="6"/>
      <c r="C8" s="7"/>
      <c r="D8" s="7"/>
      <c r="E8" s="7"/>
      <c r="F8" s="11" t="s">
        <v>1232</v>
      </c>
      <c r="G8" s="7"/>
      <c r="H8" s="7"/>
      <c r="I8" s="7"/>
      <c r="J8" s="8"/>
    </row>
    <row r="9" spans="2:10" ht="21" x14ac:dyDescent="0.25">
      <c r="B9" s="6"/>
      <c r="C9" s="7"/>
      <c r="D9" s="7"/>
      <c r="E9" s="7"/>
      <c r="F9" s="12" t="s">
        <v>2805</v>
      </c>
      <c r="G9" s="7"/>
      <c r="H9" s="7"/>
      <c r="I9" s="7"/>
      <c r="J9" s="8"/>
    </row>
    <row r="10" spans="2:10" ht="21" x14ac:dyDescent="0.25">
      <c r="B10" s="6"/>
      <c r="C10" s="7"/>
      <c r="D10" s="7"/>
      <c r="E10" s="7"/>
      <c r="F10" s="12" t="s">
        <v>2806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23" t="s">
        <v>15</v>
      </c>
      <c r="E24" s="722" t="s">
        <v>16</v>
      </c>
      <c r="F24" s="722"/>
      <c r="G24" s="722"/>
      <c r="H24" s="722"/>
      <c r="I24" s="7"/>
      <c r="J24" s="8"/>
    </row>
    <row r="25" spans="2:10" x14ac:dyDescent="0.25">
      <c r="B25" s="6"/>
      <c r="C25" s="7"/>
      <c r="D25" s="7"/>
      <c r="E25" s="619"/>
      <c r="F25" s="619"/>
      <c r="G25" s="619"/>
      <c r="H25" s="7"/>
      <c r="I25" s="7"/>
      <c r="J25" s="8"/>
    </row>
    <row r="26" spans="2:10" x14ac:dyDescent="0.25">
      <c r="B26" s="6"/>
      <c r="C26" s="7"/>
      <c r="D26" s="723" t="s">
        <v>17</v>
      </c>
      <c r="E26" s="722"/>
      <c r="F26" s="722"/>
      <c r="G26" s="722"/>
      <c r="H26" s="722"/>
      <c r="I26" s="7"/>
      <c r="J26" s="8"/>
    </row>
    <row r="27" spans="2:10" x14ac:dyDescent="0.25">
      <c r="B27" s="6"/>
      <c r="C27" s="7"/>
      <c r="D27" s="683"/>
      <c r="E27" s="683"/>
      <c r="F27" s="683"/>
      <c r="G27" s="683"/>
      <c r="H27" s="683"/>
      <c r="I27" s="7"/>
      <c r="J27" s="8"/>
    </row>
    <row r="28" spans="2:10" x14ac:dyDescent="0.25">
      <c r="B28" s="6"/>
      <c r="C28" s="7"/>
      <c r="D28" s="723" t="s">
        <v>18</v>
      </c>
      <c r="E28" s="722" t="s">
        <v>16</v>
      </c>
      <c r="F28" s="722"/>
      <c r="G28" s="722"/>
      <c r="H28" s="722"/>
      <c r="I28" s="7"/>
      <c r="J28" s="8"/>
    </row>
    <row r="29" spans="2:10" x14ac:dyDescent="0.25">
      <c r="B29" s="6"/>
      <c r="C29" s="7"/>
      <c r="D29" s="683"/>
      <c r="E29" s="683"/>
      <c r="F29" s="683"/>
      <c r="G29" s="683"/>
      <c r="H29" s="683"/>
      <c r="I29" s="7"/>
      <c r="J29" s="8"/>
    </row>
    <row r="30" spans="2:10" x14ac:dyDescent="0.25">
      <c r="B30" s="6"/>
      <c r="C30" s="7"/>
      <c r="D30" s="723" t="s">
        <v>2490</v>
      </c>
      <c r="E30" s="722" t="s">
        <v>16</v>
      </c>
      <c r="F30" s="722"/>
      <c r="G30" s="722"/>
      <c r="H30" s="722"/>
      <c r="I30" s="7"/>
      <c r="J30" s="8"/>
    </row>
    <row r="31" spans="2:10" x14ac:dyDescent="0.25">
      <c r="B31" s="6"/>
      <c r="C31" s="7"/>
      <c r="D31" s="683"/>
      <c r="E31" s="683"/>
      <c r="F31" s="683"/>
      <c r="G31" s="683"/>
      <c r="H31" s="683"/>
      <c r="I31" s="7"/>
      <c r="J31" s="8"/>
    </row>
    <row r="32" spans="2:10" x14ac:dyDescent="0.25">
      <c r="B32" s="6"/>
      <c r="C32" s="7"/>
      <c r="D32" s="723" t="s">
        <v>19</v>
      </c>
      <c r="E32" s="722" t="s">
        <v>16</v>
      </c>
      <c r="F32" s="722"/>
      <c r="G32" s="722"/>
      <c r="H32" s="722"/>
      <c r="I32" s="7"/>
      <c r="J32" s="8"/>
    </row>
    <row r="33" spans="2:10" x14ac:dyDescent="0.25">
      <c r="B33" s="6"/>
      <c r="C33" s="7"/>
      <c r="D33" s="619"/>
      <c r="E33" s="619"/>
      <c r="F33" s="619"/>
      <c r="G33" s="619"/>
      <c r="H33" s="619"/>
      <c r="I33" s="7"/>
      <c r="J33" s="8"/>
    </row>
    <row r="34" spans="2:10" x14ac:dyDescent="0.25">
      <c r="B34" s="6"/>
      <c r="C34" s="7"/>
      <c r="D34" s="723" t="s">
        <v>20</v>
      </c>
      <c r="E34" s="722" t="s">
        <v>16</v>
      </c>
      <c r="F34" s="722"/>
      <c r="G34" s="722"/>
      <c r="H34" s="722"/>
      <c r="I34" s="7"/>
      <c r="J34" s="8"/>
    </row>
    <row r="35" spans="2:10" x14ac:dyDescent="0.25">
      <c r="B35" s="6"/>
      <c r="C35" s="7"/>
      <c r="D35" s="7"/>
      <c r="E35" s="7"/>
      <c r="F35" s="7"/>
      <c r="G35" s="7"/>
      <c r="H35" s="7"/>
      <c r="I35" s="7"/>
      <c r="J35" s="8"/>
    </row>
    <row r="36" spans="2:10" x14ac:dyDescent="0.25">
      <c r="B36" s="6"/>
      <c r="C36" s="7"/>
      <c r="D36" s="719" t="s">
        <v>2491</v>
      </c>
      <c r="E36" s="720"/>
      <c r="F36" s="720"/>
      <c r="G36" s="720"/>
      <c r="H36" s="720"/>
      <c r="I36" s="7"/>
      <c r="J36" s="8"/>
    </row>
    <row r="37" spans="2:10" x14ac:dyDescent="0.25">
      <c r="B37" s="6"/>
      <c r="C37" s="7"/>
      <c r="D37" s="7"/>
      <c r="E37" s="7"/>
      <c r="F37" s="14"/>
      <c r="G37" s="7"/>
      <c r="H37" s="7"/>
      <c r="I37" s="7"/>
      <c r="J37" s="8"/>
    </row>
    <row r="38" spans="2:10" x14ac:dyDescent="0.25">
      <c r="B38" s="6"/>
      <c r="C38" s="7"/>
      <c r="D38" s="719" t="s">
        <v>1810</v>
      </c>
      <c r="E38" s="720"/>
      <c r="F38" s="720"/>
      <c r="G38" s="720"/>
      <c r="H38" s="720"/>
      <c r="I38" s="7"/>
      <c r="J38" s="8"/>
    </row>
    <row r="39" spans="2:10" x14ac:dyDescent="0.25">
      <c r="B39" s="6"/>
      <c r="C39" s="7"/>
      <c r="D39" s="619"/>
      <c r="E39" s="619"/>
      <c r="F39" s="619"/>
      <c r="G39" s="619"/>
      <c r="H39" s="619"/>
      <c r="I39" s="7"/>
      <c r="J39" s="8"/>
    </row>
    <row r="40" spans="2:10" x14ac:dyDescent="0.25">
      <c r="B40" s="6"/>
      <c r="C40" s="7"/>
      <c r="D40" s="721" t="s">
        <v>2492</v>
      </c>
      <c r="E40" s="722" t="s">
        <v>16</v>
      </c>
      <c r="F40" s="722"/>
      <c r="G40" s="722"/>
      <c r="H40" s="722"/>
      <c r="I40" s="7"/>
      <c r="J40" s="8"/>
    </row>
    <row r="41" spans="2:10" x14ac:dyDescent="0.25">
      <c r="B41" s="6"/>
      <c r="C41" s="7"/>
      <c r="D41" s="7"/>
      <c r="E41" s="683"/>
      <c r="F41" s="683"/>
      <c r="G41" s="683"/>
      <c r="H41" s="683"/>
      <c r="I41" s="7"/>
      <c r="J41" s="8"/>
    </row>
    <row r="42" spans="2:10" x14ac:dyDescent="0.25">
      <c r="B42" s="6"/>
      <c r="C42" s="7"/>
      <c r="D42" s="721" t="s">
        <v>2493</v>
      </c>
      <c r="E42" s="722"/>
      <c r="F42" s="722"/>
      <c r="G42" s="722"/>
      <c r="H42" s="722"/>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D76" zoomScale="80" zoomScaleNormal="80" workbookViewId="0">
      <selection activeCell="F128" sqref="F128"/>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6" width="13.7109375" customWidth="1"/>
    <col min="17" max="17" width="3.42578125" customWidth="1"/>
    <col min="18" max="79" width="11.42578125" style="62"/>
  </cols>
  <sheetData>
    <row r="1" spans="1:79" ht="15.75" thickBot="1" x14ac:dyDescent="0.3"/>
    <row r="2" spans="1:79" s="380" customFormat="1" ht="12.75" x14ac:dyDescent="0.2">
      <c r="A2" s="376"/>
      <c r="B2" s="377"/>
      <c r="C2" s="141" t="s">
        <v>1405</v>
      </c>
      <c r="D2" s="378"/>
      <c r="E2" s="378"/>
      <c r="F2" s="378"/>
      <c r="G2" s="378"/>
      <c r="H2" s="378"/>
      <c r="I2" s="378"/>
      <c r="J2" s="378"/>
      <c r="K2" s="378"/>
      <c r="L2" s="378"/>
      <c r="M2" s="378"/>
      <c r="N2" s="378"/>
      <c r="O2" s="378"/>
      <c r="P2" s="378"/>
      <c r="Q2" s="379"/>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row>
    <row r="3" spans="1:79" x14ac:dyDescent="0.25">
      <c r="B3" s="381"/>
      <c r="C3" s="293"/>
      <c r="D3" s="293"/>
      <c r="E3" s="293"/>
      <c r="F3" s="293"/>
      <c r="G3" s="293"/>
      <c r="H3" s="293"/>
      <c r="I3" s="293"/>
      <c r="J3" s="293"/>
      <c r="K3" s="293"/>
      <c r="L3" s="293"/>
      <c r="M3" s="293"/>
      <c r="N3" s="293"/>
      <c r="O3" s="293"/>
      <c r="P3" s="293"/>
      <c r="Q3" s="294"/>
    </row>
    <row r="4" spans="1:79" x14ac:dyDescent="0.25">
      <c r="B4" s="381"/>
      <c r="C4" s="295" t="s">
        <v>1560</v>
      </c>
      <c r="D4" s="784" t="s">
        <v>1232</v>
      </c>
      <c r="E4" s="784"/>
      <c r="F4" s="784"/>
      <c r="G4" s="293"/>
      <c r="H4" s="293"/>
      <c r="I4" s="293"/>
      <c r="J4" s="293"/>
      <c r="K4" s="293"/>
      <c r="L4" s="293"/>
      <c r="M4" s="293"/>
      <c r="N4" s="293"/>
      <c r="O4" s="293"/>
      <c r="P4" s="293"/>
      <c r="Q4" s="294"/>
    </row>
    <row r="5" spans="1:79" x14ac:dyDescent="0.25">
      <c r="B5" s="381"/>
      <c r="C5" s="295" t="s">
        <v>1561</v>
      </c>
      <c r="D5" s="148">
        <f>'D1. NTT Overview'!D5</f>
        <v>44926</v>
      </c>
      <c r="E5" s="293"/>
      <c r="F5" s="293"/>
      <c r="G5" s="293"/>
      <c r="H5" s="293"/>
      <c r="I5" s="293"/>
      <c r="J5" s="293"/>
      <c r="K5" s="293"/>
      <c r="L5" s="293"/>
      <c r="M5" s="293"/>
      <c r="N5" s="293"/>
      <c r="O5" s="293"/>
      <c r="P5" s="293"/>
      <c r="Q5" s="294"/>
    </row>
    <row r="6" spans="1:79" x14ac:dyDescent="0.25">
      <c r="B6" s="381"/>
      <c r="C6" s="293"/>
      <c r="D6" s="293"/>
      <c r="E6" s="293"/>
      <c r="F6" s="293"/>
      <c r="G6" s="293"/>
      <c r="H6" s="293"/>
      <c r="I6" s="293"/>
      <c r="J6" s="293"/>
      <c r="K6" s="293"/>
      <c r="L6" s="293"/>
      <c r="M6" s="293"/>
      <c r="N6" s="293"/>
      <c r="O6" s="293"/>
      <c r="P6" s="293"/>
      <c r="Q6" s="294"/>
    </row>
    <row r="7" spans="1:79" s="386" customFormat="1" ht="12.75" x14ac:dyDescent="0.2">
      <c r="A7" s="382"/>
      <c r="B7" s="383">
        <v>5</v>
      </c>
      <c r="C7" s="151" t="s">
        <v>1368</v>
      </c>
      <c r="D7" s="384"/>
      <c r="E7" s="384"/>
      <c r="F7" s="384"/>
      <c r="G7" s="384"/>
      <c r="H7" s="384"/>
      <c r="I7" s="384"/>
      <c r="J7" s="384"/>
      <c r="K7" s="384"/>
      <c r="L7" s="384"/>
      <c r="M7" s="384"/>
      <c r="N7" s="384"/>
      <c r="O7" s="384"/>
      <c r="P7" s="384"/>
      <c r="Q7" s="385"/>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2"/>
    </row>
    <row r="8" spans="1:79" x14ac:dyDescent="0.25">
      <c r="B8" s="387"/>
      <c r="C8" s="293"/>
      <c r="D8" s="293"/>
      <c r="E8" s="293"/>
      <c r="F8" s="293"/>
      <c r="G8" s="293"/>
      <c r="H8" s="293"/>
      <c r="I8" s="293"/>
      <c r="J8" s="293"/>
      <c r="K8" s="293"/>
      <c r="L8" s="293"/>
      <c r="M8" s="293"/>
      <c r="N8" s="293"/>
      <c r="O8" s="293"/>
      <c r="P8" s="293"/>
      <c r="Q8" s="294"/>
    </row>
    <row r="9" spans="1:79" x14ac:dyDescent="0.25">
      <c r="B9" s="387"/>
      <c r="C9" s="302" t="s">
        <v>2810</v>
      </c>
      <c r="D9" s="293"/>
      <c r="E9" s="293"/>
      <c r="F9" s="293"/>
      <c r="G9" s="293"/>
      <c r="H9" s="293"/>
      <c r="I9" s="293"/>
      <c r="J9" s="293"/>
      <c r="K9" s="293"/>
      <c r="L9" s="293"/>
      <c r="M9" s="293"/>
      <c r="N9" s="293"/>
      <c r="O9" s="293"/>
      <c r="P9" s="293"/>
      <c r="Q9" s="294"/>
    </row>
    <row r="10" spans="1:79" x14ac:dyDescent="0.25">
      <c r="B10" s="387"/>
      <c r="C10" s="304" t="s">
        <v>1562</v>
      </c>
      <c r="D10" s="293"/>
      <c r="E10" s="293"/>
      <c r="F10" s="293"/>
      <c r="G10" s="293"/>
      <c r="H10" s="293"/>
      <c r="I10" s="293"/>
      <c r="J10" s="293"/>
      <c r="K10" s="293"/>
      <c r="L10" s="293"/>
      <c r="M10" s="293"/>
      <c r="N10" s="293"/>
      <c r="O10" s="293"/>
      <c r="P10" s="293"/>
      <c r="Q10" s="294"/>
    </row>
    <row r="11" spans="1:79" x14ac:dyDescent="0.25">
      <c r="B11" s="387"/>
      <c r="C11" s="293"/>
      <c r="D11" s="293"/>
      <c r="E11" s="293"/>
      <c r="F11" s="293"/>
      <c r="G11" s="293"/>
      <c r="H11" s="293"/>
      <c r="I11" s="293"/>
      <c r="J11" s="293"/>
      <c r="K11" s="293"/>
      <c r="L11" s="293"/>
      <c r="M11" s="293"/>
      <c r="N11" s="293"/>
      <c r="O11" s="293"/>
      <c r="P11" s="293"/>
      <c r="Q11" s="294"/>
    </row>
    <row r="12" spans="1:79" s="299" customFormat="1" ht="12.75" x14ac:dyDescent="0.2">
      <c r="A12" s="297"/>
      <c r="B12" s="300" t="s">
        <v>1369</v>
      </c>
      <c r="C12" s="305" t="s">
        <v>1370</v>
      </c>
      <c r="D12" s="301"/>
      <c r="E12" s="302"/>
      <c r="F12" s="302"/>
      <c r="G12" s="302"/>
      <c r="H12" s="302"/>
      <c r="I12" s="302"/>
      <c r="J12" s="302"/>
      <c r="K12" s="302"/>
      <c r="L12" s="302"/>
      <c r="M12" s="302"/>
      <c r="N12" s="302"/>
      <c r="O12" s="302"/>
      <c r="P12" s="302"/>
      <c r="Q12" s="303"/>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row>
    <row r="13" spans="1:79" s="299" customFormat="1" ht="12.75" x14ac:dyDescent="0.2">
      <c r="A13" s="297"/>
      <c r="B13" s="300"/>
      <c r="C13" s="301"/>
      <c r="D13" s="301"/>
      <c r="E13" s="302"/>
      <c r="F13" s="302"/>
      <c r="G13" s="302"/>
      <c r="H13" s="302"/>
      <c r="I13" s="302"/>
      <c r="J13" s="302"/>
      <c r="K13" s="302"/>
      <c r="L13" s="302"/>
      <c r="M13" s="302"/>
      <c r="N13" s="302"/>
      <c r="O13" s="302"/>
      <c r="P13" s="302"/>
      <c r="Q13" s="303"/>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row>
    <row r="14" spans="1:79" s="299" customFormat="1" ht="39.75" customHeight="1" x14ac:dyDescent="0.2">
      <c r="A14" s="297"/>
      <c r="B14" s="300"/>
      <c r="C14" s="302"/>
      <c r="D14" s="388" t="s">
        <v>1563</v>
      </c>
      <c r="E14" s="388" t="s">
        <v>1476</v>
      </c>
      <c r="F14" s="302"/>
      <c r="G14" s="302"/>
      <c r="H14" s="302"/>
      <c r="I14" s="302"/>
      <c r="J14" s="302"/>
      <c r="K14" s="302"/>
      <c r="L14" s="302"/>
      <c r="M14" s="302"/>
      <c r="N14" s="302"/>
      <c r="O14" s="302"/>
      <c r="P14" s="302"/>
      <c r="Q14" s="303"/>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row>
    <row r="15" spans="1:79" s="299" customFormat="1" ht="12.75" x14ac:dyDescent="0.2">
      <c r="A15" s="297"/>
      <c r="B15" s="300"/>
      <c r="C15" s="306" t="s">
        <v>1477</v>
      </c>
      <c r="D15" s="307">
        <f>'[1]Public sector'!$C$13</f>
        <v>0.99999631348344975</v>
      </c>
      <c r="E15" s="307">
        <f>'[1]Public sector'!$D$13</f>
        <v>0.45406411888696252</v>
      </c>
      <c r="F15" s="302"/>
      <c r="G15" s="302"/>
      <c r="H15" s="302"/>
      <c r="I15" s="302"/>
      <c r="J15" s="302"/>
      <c r="K15" s="302"/>
      <c r="L15" s="302"/>
      <c r="M15" s="302"/>
      <c r="N15" s="302"/>
      <c r="O15" s="302"/>
      <c r="P15" s="302"/>
      <c r="Q15" s="303"/>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row>
    <row r="16" spans="1:79" s="299" customFormat="1" ht="12.75" x14ac:dyDescent="0.2">
      <c r="A16" s="297"/>
      <c r="B16" s="300"/>
      <c r="C16" s="389" t="s">
        <v>1348</v>
      </c>
      <c r="D16" s="390"/>
      <c r="E16" s="390"/>
      <c r="F16" s="302"/>
      <c r="G16" s="302"/>
      <c r="H16" s="302"/>
      <c r="I16" s="302"/>
      <c r="J16" s="302"/>
      <c r="K16" s="302"/>
      <c r="L16" s="302"/>
      <c r="M16" s="302"/>
      <c r="N16" s="302"/>
      <c r="O16" s="302"/>
      <c r="P16" s="302"/>
      <c r="Q16" s="303"/>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row>
    <row r="17" spans="1:79" s="299" customFormat="1" ht="12.75" x14ac:dyDescent="0.2">
      <c r="A17" s="297"/>
      <c r="B17" s="300"/>
      <c r="C17" s="310" t="s">
        <v>1349</v>
      </c>
      <c r="D17" s="307">
        <f>'[1]Public sector'!$C$15</f>
        <v>0</v>
      </c>
      <c r="E17" s="307">
        <f>'[1]Public sector'!$D$15</f>
        <v>0</v>
      </c>
      <c r="F17" s="302"/>
      <c r="G17" s="302"/>
      <c r="H17" s="302"/>
      <c r="I17" s="302"/>
      <c r="J17" s="302"/>
      <c r="K17" s="302"/>
      <c r="L17" s="302"/>
      <c r="M17" s="302"/>
      <c r="N17" s="302"/>
      <c r="O17" s="302"/>
      <c r="P17" s="302"/>
      <c r="Q17" s="303"/>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row>
    <row r="18" spans="1:79" s="299" customFormat="1" ht="12.75" x14ac:dyDescent="0.2">
      <c r="A18" s="297"/>
      <c r="B18" s="300"/>
      <c r="C18" s="310" t="s">
        <v>1350</v>
      </c>
      <c r="D18" s="307">
        <f>'[1]Public sector'!$C$16</f>
        <v>0</v>
      </c>
      <c r="E18" s="307">
        <f>'[1]Public sector'!$D$16</f>
        <v>0</v>
      </c>
      <c r="F18" s="302"/>
      <c r="G18" s="302"/>
      <c r="H18" s="302"/>
      <c r="I18" s="302"/>
      <c r="J18" s="302"/>
      <c r="K18" s="302"/>
      <c r="L18" s="302"/>
      <c r="M18" s="302"/>
      <c r="N18" s="302"/>
      <c r="O18" s="302"/>
      <c r="P18" s="302"/>
      <c r="Q18" s="303"/>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row>
    <row r="19" spans="1:79" s="299" customFormat="1" ht="12.75" x14ac:dyDescent="0.2">
      <c r="A19" s="297"/>
      <c r="B19" s="300"/>
      <c r="C19" s="310" t="s">
        <v>1351</v>
      </c>
      <c r="D19" s="307">
        <f>'[1]Public sector'!$C$17</f>
        <v>0</v>
      </c>
      <c r="E19" s="307">
        <f>'[1]Public sector'!$D$17</f>
        <v>0</v>
      </c>
      <c r="F19" s="302"/>
      <c r="G19" s="302"/>
      <c r="H19" s="302"/>
      <c r="I19" s="302"/>
      <c r="J19" s="302"/>
      <c r="K19" s="302"/>
      <c r="L19" s="302"/>
      <c r="M19" s="302"/>
      <c r="N19" s="302"/>
      <c r="O19" s="302"/>
      <c r="P19" s="302"/>
      <c r="Q19" s="303"/>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row>
    <row r="20" spans="1:79" s="299" customFormat="1" ht="12.75" x14ac:dyDescent="0.2">
      <c r="A20" s="297"/>
      <c r="B20" s="300"/>
      <c r="C20" s="310" t="s">
        <v>1352</v>
      </c>
      <c r="D20" s="307">
        <f>+'[1]Public sector'!$C$18</f>
        <v>3.6865165502267519E-6</v>
      </c>
      <c r="E20" s="307">
        <f>+'[1]Public sector'!$D$18</f>
        <v>1.6739210600786067E-6</v>
      </c>
      <c r="F20" s="302"/>
      <c r="G20" s="302"/>
      <c r="H20" s="302"/>
      <c r="I20" s="302"/>
      <c r="J20" s="302"/>
      <c r="K20" s="302"/>
      <c r="L20" s="302"/>
      <c r="M20" s="302"/>
      <c r="N20" s="302"/>
      <c r="O20" s="302"/>
      <c r="P20" s="302"/>
      <c r="Q20" s="303"/>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row>
    <row r="21" spans="1:79" s="299" customFormat="1" ht="12.75" x14ac:dyDescent="0.2">
      <c r="A21" s="297"/>
      <c r="B21" s="300"/>
      <c r="C21" s="310" t="s">
        <v>1371</v>
      </c>
      <c r="D21" s="307">
        <f>+'[1]Public sector'!$C$19</f>
        <v>0</v>
      </c>
      <c r="E21" s="307">
        <f>+'[1]Public sector'!$D$19</f>
        <v>0</v>
      </c>
      <c r="F21" s="335"/>
      <c r="G21" s="302"/>
      <c r="H21" s="302"/>
      <c r="I21" s="302"/>
      <c r="J21" s="302"/>
      <c r="K21" s="302"/>
      <c r="L21" s="302"/>
      <c r="M21" s="302"/>
      <c r="N21" s="302"/>
      <c r="O21" s="302"/>
      <c r="P21" s="302"/>
      <c r="Q21" s="303"/>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row>
    <row r="22" spans="1:79" s="299" customFormat="1" x14ac:dyDescent="0.25">
      <c r="A22" s="297"/>
      <c r="B22" s="300"/>
      <c r="C22" s="312" t="s">
        <v>1478</v>
      </c>
      <c r="D22" s="391">
        <f>D21+D20</f>
        <v>3.6865165502267519E-6</v>
      </c>
      <c r="E22" s="391">
        <f>E20+E21</f>
        <v>1.6739210600786067E-6</v>
      </c>
      <c r="F22" s="302"/>
      <c r="G22" s="302"/>
      <c r="H22" s="302"/>
      <c r="I22" s="293"/>
      <c r="J22" s="302"/>
      <c r="K22" s="302"/>
      <c r="L22" s="302"/>
      <c r="M22" s="302"/>
      <c r="N22" s="302"/>
      <c r="O22" s="302"/>
      <c r="P22" s="302"/>
      <c r="Q22" s="303"/>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row>
    <row r="23" spans="1:79" s="297" customFormat="1" ht="12.75" x14ac:dyDescent="0.2">
      <c r="B23" s="346"/>
      <c r="C23" s="301"/>
      <c r="D23" s="301"/>
      <c r="E23" s="301"/>
      <c r="F23" s="301"/>
      <c r="G23" s="301"/>
      <c r="H23" s="301"/>
      <c r="I23" s="301"/>
      <c r="J23" s="301"/>
      <c r="K23" s="301"/>
      <c r="L23" s="301"/>
      <c r="M23" s="301"/>
      <c r="N23" s="301"/>
      <c r="O23" s="301"/>
      <c r="P23" s="301"/>
      <c r="Q23" s="392"/>
    </row>
    <row r="24" spans="1:79" s="299" customFormat="1" ht="12.75" x14ac:dyDescent="0.2">
      <c r="A24" s="297"/>
      <c r="B24" s="300"/>
      <c r="C24" s="301"/>
      <c r="D24" s="301"/>
      <c r="E24" s="302"/>
      <c r="F24" s="302"/>
      <c r="G24" s="302"/>
      <c r="H24" s="302"/>
      <c r="I24" s="302"/>
      <c r="J24" s="302"/>
      <c r="K24" s="302"/>
      <c r="L24" s="302"/>
      <c r="M24" s="302"/>
      <c r="N24" s="302"/>
      <c r="O24" s="302"/>
      <c r="P24" s="302"/>
      <c r="Q24" s="303"/>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297"/>
      <c r="BZ24" s="297"/>
      <c r="CA24" s="297"/>
    </row>
    <row r="25" spans="1:79" s="299" customFormat="1" ht="12.75" x14ac:dyDescent="0.2">
      <c r="A25" s="297"/>
      <c r="B25" s="300" t="s">
        <v>1372</v>
      </c>
      <c r="C25" s="316" t="s">
        <v>1373</v>
      </c>
      <c r="D25" s="302"/>
      <c r="E25" s="393"/>
      <c r="F25" s="393"/>
      <c r="G25" s="393"/>
      <c r="H25" s="393"/>
      <c r="I25" s="393"/>
      <c r="J25" s="393"/>
      <c r="K25" s="393"/>
      <c r="L25" s="393"/>
      <c r="M25" s="393"/>
      <c r="N25" s="393"/>
      <c r="O25" s="302"/>
      <c r="P25" s="302"/>
      <c r="Q25" s="303"/>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7"/>
      <c r="BW25" s="297"/>
      <c r="BX25" s="297"/>
      <c r="BY25" s="297"/>
      <c r="BZ25" s="297"/>
      <c r="CA25" s="297"/>
    </row>
    <row r="26" spans="1:79" s="299" customFormat="1" ht="12.75" x14ac:dyDescent="0.2">
      <c r="A26" s="297"/>
      <c r="B26" s="300"/>
      <c r="C26" s="302"/>
      <c r="D26" s="302"/>
      <c r="E26" s="302"/>
      <c r="F26" s="302"/>
      <c r="G26" s="302"/>
      <c r="H26" s="302"/>
      <c r="I26" s="302"/>
      <c r="J26" s="302"/>
      <c r="K26" s="302"/>
      <c r="L26" s="302"/>
      <c r="M26" s="302"/>
      <c r="N26" s="302"/>
      <c r="O26" s="302"/>
      <c r="P26" s="302"/>
      <c r="Q26" s="303"/>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row>
    <row r="27" spans="1:79" s="398" customFormat="1" ht="64.5" thickBot="1" x14ac:dyDescent="0.3">
      <c r="A27" s="394"/>
      <c r="B27" s="395"/>
      <c r="C27" s="396"/>
      <c r="D27" s="396"/>
      <c r="E27" s="388" t="s">
        <v>1374</v>
      </c>
      <c r="F27" s="388" t="s">
        <v>1375</v>
      </c>
      <c r="G27" s="388" t="s">
        <v>1376</v>
      </c>
      <c r="H27" s="388" t="s">
        <v>1377</v>
      </c>
      <c r="I27" s="388" t="s">
        <v>1378</v>
      </c>
      <c r="J27" s="388" t="s">
        <v>1379</v>
      </c>
      <c r="K27" s="388" t="s">
        <v>1380</v>
      </c>
      <c r="L27" s="388" t="s">
        <v>1381</v>
      </c>
      <c r="M27" s="388" t="s">
        <v>1382</v>
      </c>
      <c r="N27" s="388" t="s">
        <v>1383</v>
      </c>
      <c r="O27" s="388" t="s">
        <v>94</v>
      </c>
      <c r="P27" s="388" t="s">
        <v>1563</v>
      </c>
      <c r="Q27" s="397"/>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394"/>
    </row>
    <row r="28" spans="1:79" s="299" customFormat="1" ht="14.25" thickTop="1" thickBot="1" x14ac:dyDescent="0.25">
      <c r="A28" s="297"/>
      <c r="B28" s="300"/>
      <c r="C28" s="814" t="s">
        <v>1384</v>
      </c>
      <c r="D28" s="399" t="s">
        <v>548</v>
      </c>
      <c r="E28" s="400"/>
      <c r="F28" s="401">
        <f>'[1]Public sector'!E25</f>
        <v>1830.24294732</v>
      </c>
      <c r="G28" s="401">
        <f>'[1]Public sector'!F25</f>
        <v>326.86955485000004</v>
      </c>
      <c r="H28" s="401"/>
      <c r="I28" s="401">
        <f>'[1]Public sector'!H25</f>
        <v>5036.5420696199999</v>
      </c>
      <c r="J28" s="401">
        <f>'[1]Public sector'!I25</f>
        <v>869.19383669844535</v>
      </c>
      <c r="K28" s="401">
        <f>'[1]Public sector'!J25</f>
        <v>5842.8710565600013</v>
      </c>
      <c r="L28" s="401">
        <f>'[1]Public sector'!K25</f>
        <v>1012.845843836554</v>
      </c>
      <c r="M28" s="401">
        <f>'[1]Public sector'!L25</f>
        <v>5346.3861643250057</v>
      </c>
      <c r="N28" s="401"/>
      <c r="O28" s="491">
        <f>SUM(E28:N28)</f>
        <v>20264.951473210007</v>
      </c>
      <c r="P28" s="554">
        <f t="shared" ref="P28:P36" si="0">O28/$O$37</f>
        <v>0.75484153456271008</v>
      </c>
      <c r="Q28" s="303"/>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row>
    <row r="29" spans="1:79" s="299" customFormat="1" ht="16.5" thickTop="1" thickBot="1" x14ac:dyDescent="0.3">
      <c r="A29" s="297"/>
      <c r="B29" s="300"/>
      <c r="C29" s="815"/>
      <c r="D29" s="204" t="s">
        <v>579</v>
      </c>
      <c r="E29" s="361"/>
      <c r="F29" s="402"/>
      <c r="G29" s="402">
        <f>'[1]Public sector'!F26</f>
        <v>14.168919799999999</v>
      </c>
      <c r="H29" s="402"/>
      <c r="I29" s="402">
        <f>'[1]Public sector'!H26</f>
        <v>141</v>
      </c>
      <c r="J29" s="402">
        <f>'[1]Public sector'!I26</f>
        <v>0</v>
      </c>
      <c r="K29" s="402"/>
      <c r="L29" s="402"/>
      <c r="M29" s="402"/>
      <c r="N29" s="402"/>
      <c r="O29" s="491">
        <f t="shared" ref="O29:O36" si="1">SUM(E29:N29)</f>
        <v>155.1689198</v>
      </c>
      <c r="P29" s="554">
        <f t="shared" si="0"/>
        <v>5.7798285721587673E-3</v>
      </c>
      <c r="Q29" s="303"/>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297"/>
      <c r="BV29" s="297"/>
      <c r="BW29" s="297"/>
      <c r="BX29" s="297"/>
      <c r="BY29" s="297"/>
      <c r="BZ29" s="297"/>
      <c r="CA29" s="297"/>
    </row>
    <row r="30" spans="1:79" s="299" customFormat="1" ht="16.5" thickTop="1" thickBot="1" x14ac:dyDescent="0.3">
      <c r="A30" s="297"/>
      <c r="B30" s="300"/>
      <c r="C30" s="815"/>
      <c r="D30" s="204" t="s">
        <v>3</v>
      </c>
      <c r="E30" s="361"/>
      <c r="F30" s="360">
        <f>'[1]Public sector'!E27</f>
        <v>2192.2379738000004</v>
      </c>
      <c r="G30" s="402">
        <f>'[1]Public sector'!F27</f>
        <v>172.32544235</v>
      </c>
      <c r="H30" s="402"/>
      <c r="I30" s="402">
        <f>'[1]Public sector'!H27</f>
        <v>444.69913583000005</v>
      </c>
      <c r="J30" s="402"/>
      <c r="K30" s="402">
        <f>'[1]Public sector'!J27</f>
        <v>0</v>
      </c>
      <c r="L30" s="402"/>
      <c r="M30" s="402">
        <f>'[1]Public sector'!$L$27</f>
        <v>0</v>
      </c>
      <c r="N30" s="402"/>
      <c r="O30" s="491">
        <f t="shared" si="1"/>
        <v>2809.2625519800004</v>
      </c>
      <c r="P30" s="554">
        <f t="shared" si="0"/>
        <v>0.10464116129414248</v>
      </c>
      <c r="Q30" s="303"/>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row>
    <row r="31" spans="1:79" s="299" customFormat="1" ht="16.5" thickTop="1" thickBot="1" x14ac:dyDescent="0.3">
      <c r="A31" s="297"/>
      <c r="B31" s="300"/>
      <c r="C31" s="815"/>
      <c r="D31" s="204" t="s">
        <v>569</v>
      </c>
      <c r="E31" s="361"/>
      <c r="F31" s="360">
        <f>'[1]Public sector'!E28</f>
        <v>327.41236599999996</v>
      </c>
      <c r="G31" s="402"/>
      <c r="H31" s="402"/>
      <c r="I31" s="402"/>
      <c r="J31" s="402"/>
      <c r="K31" s="402"/>
      <c r="L31" s="402"/>
      <c r="M31" s="402"/>
      <c r="N31" s="402"/>
      <c r="O31" s="491">
        <f t="shared" si="1"/>
        <v>327.41236599999996</v>
      </c>
      <c r="P31" s="554">
        <f t="shared" si="0"/>
        <v>1.2195659738587054E-2</v>
      </c>
      <c r="Q31" s="303"/>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row>
    <row r="32" spans="1:79" s="299" customFormat="1" ht="16.5" thickTop="1" thickBot="1" x14ac:dyDescent="0.3">
      <c r="A32" s="297"/>
      <c r="B32" s="300"/>
      <c r="C32" s="815"/>
      <c r="D32" s="204" t="s">
        <v>571</v>
      </c>
      <c r="E32" s="361"/>
      <c r="F32" s="403"/>
      <c r="G32" s="402">
        <f>'[1]Public sector'!F29</f>
        <v>65</v>
      </c>
      <c r="H32" s="402"/>
      <c r="I32" s="402"/>
      <c r="J32" s="402"/>
      <c r="K32" s="402"/>
      <c r="L32" s="402"/>
      <c r="M32" s="402"/>
      <c r="N32" s="402"/>
      <c r="O32" s="491">
        <f t="shared" si="1"/>
        <v>65</v>
      </c>
      <c r="P32" s="554">
        <f t="shared" si="0"/>
        <v>2.4211604854538649E-3</v>
      </c>
      <c r="Q32" s="303"/>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row>
    <row r="33" spans="1:79" s="299" customFormat="1" ht="16.5" thickTop="1" thickBot="1" x14ac:dyDescent="0.3">
      <c r="A33" s="297"/>
      <c r="B33" s="300"/>
      <c r="C33" s="815"/>
      <c r="D33" s="204" t="s">
        <v>276</v>
      </c>
      <c r="E33" s="361"/>
      <c r="F33" s="403"/>
      <c r="G33" s="402"/>
      <c r="H33" s="402"/>
      <c r="I33" s="402">
        <f>'[1]Public sector'!$H$30</f>
        <v>101.3006968</v>
      </c>
      <c r="J33" s="402">
        <f>'[1]Public sector'!I30</f>
        <v>607.80418137000004</v>
      </c>
      <c r="K33" s="402">
        <f>'[1]Public sector'!J30</f>
        <v>324.16222976</v>
      </c>
      <c r="L33" s="402"/>
      <c r="M33" s="402">
        <f>'[1]Public sector'!L30</f>
        <v>105.79446824000001</v>
      </c>
      <c r="N33" s="402"/>
      <c r="O33" s="491">
        <f t="shared" si="1"/>
        <v>1139.0615761700001</v>
      </c>
      <c r="P33" s="554">
        <f t="shared" si="0"/>
        <v>4.2428475057255416E-2</v>
      </c>
      <c r="Q33" s="303"/>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row>
    <row r="34" spans="1:79" s="299" customFormat="1" ht="14.25" thickTop="1" thickBot="1" x14ac:dyDescent="0.25">
      <c r="A34" s="297"/>
      <c r="B34" s="300"/>
      <c r="C34" s="404" t="s">
        <v>1564</v>
      </c>
      <c r="D34" s="405" t="s">
        <v>283</v>
      </c>
      <c r="E34" s="406"/>
      <c r="F34" s="407"/>
      <c r="G34" s="407"/>
      <c r="H34" s="407"/>
      <c r="I34" s="407">
        <f>'[1]Public sector'!H31</f>
        <v>90.277659999999997</v>
      </c>
      <c r="J34" s="407"/>
      <c r="K34" s="407">
        <f>'[1]Public sector'!J31</f>
        <v>197.08799009999998</v>
      </c>
      <c r="L34" s="407"/>
      <c r="M34" s="407">
        <f>'[1]Public sector'!L31</f>
        <v>149.14663089999999</v>
      </c>
      <c r="N34" s="407"/>
      <c r="O34" s="491">
        <f t="shared" si="1"/>
        <v>436.51228099999997</v>
      </c>
      <c r="P34" s="554">
        <f t="shared" si="0"/>
        <v>1.6259481325731292E-2</v>
      </c>
      <c r="Q34" s="303"/>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row>
    <row r="35" spans="1:79" s="299" customFormat="1" ht="16.5" thickTop="1" thickBot="1" x14ac:dyDescent="0.3">
      <c r="A35" s="297"/>
      <c r="B35" s="300"/>
      <c r="C35" s="814" t="s">
        <v>1565</v>
      </c>
      <c r="D35" s="408" t="s">
        <v>1566</v>
      </c>
      <c r="E35" s="400"/>
      <c r="F35" s="409"/>
      <c r="G35" s="409">
        <f>'[1]Public sector'!F32</f>
        <v>21.681828099999997</v>
      </c>
      <c r="H35" s="409"/>
      <c r="I35" s="409">
        <f>'[1]Public sector'!H32</f>
        <v>1203.4567318000002</v>
      </c>
      <c r="J35" s="409"/>
      <c r="K35" s="409">
        <f>'[1]Public sector'!J32</f>
        <v>158.7456028</v>
      </c>
      <c r="L35" s="409"/>
      <c r="M35" s="409">
        <f>'[1]Public sector'!L32</f>
        <v>7.6086957000000002</v>
      </c>
      <c r="N35" s="409"/>
      <c r="O35" s="491">
        <f t="shared" si="1"/>
        <v>1391.4928584000002</v>
      </c>
      <c r="P35" s="554">
        <f t="shared" si="0"/>
        <v>5.1831192685374318E-2</v>
      </c>
      <c r="Q35" s="303"/>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97"/>
    </row>
    <row r="36" spans="1:79" s="299" customFormat="1" ht="14.25" thickTop="1" thickBot="1" x14ac:dyDescent="0.25">
      <c r="A36" s="297"/>
      <c r="B36" s="300"/>
      <c r="C36" s="816"/>
      <c r="D36" s="410" t="s">
        <v>12</v>
      </c>
      <c r="E36" s="411"/>
      <c r="F36" s="412"/>
      <c r="G36" s="412"/>
      <c r="H36" s="412"/>
      <c r="I36" s="412">
        <f>'[1]Public sector'!H33</f>
        <v>32.796101900000004</v>
      </c>
      <c r="J36" s="412">
        <f>'[1]Public sector'!I33</f>
        <v>224.97198569999998</v>
      </c>
      <c r="K36" s="412"/>
      <c r="L36" s="412"/>
      <c r="M36" s="412"/>
      <c r="N36" s="412"/>
      <c r="O36" s="491">
        <f t="shared" si="1"/>
        <v>257.7680876</v>
      </c>
      <c r="P36" s="554">
        <f t="shared" si="0"/>
        <v>9.6015062785866218E-3</v>
      </c>
      <c r="Q36" s="303"/>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7"/>
    </row>
    <row r="37" spans="1:79" s="299" customFormat="1" ht="13.5" thickTop="1" x14ac:dyDescent="0.2">
      <c r="A37" s="297"/>
      <c r="B37" s="300"/>
      <c r="C37" s="817" t="s">
        <v>1317</v>
      </c>
      <c r="D37" s="817"/>
      <c r="E37" s="413"/>
      <c r="F37" s="211">
        <f>SUM(F28:F36)</f>
        <v>4349.8932871200004</v>
      </c>
      <c r="G37" s="211">
        <f t="shared" ref="G37:M37" si="2">SUM(G28:G36)</f>
        <v>600.04574510000009</v>
      </c>
      <c r="H37" s="211">
        <f t="shared" si="2"/>
        <v>0</v>
      </c>
      <c r="I37" s="211">
        <f t="shared" si="2"/>
        <v>7050.0723959500001</v>
      </c>
      <c r="J37" s="211">
        <f t="shared" si="2"/>
        <v>1701.9700037684454</v>
      </c>
      <c r="K37" s="211">
        <f t="shared" si="2"/>
        <v>6522.8668792200006</v>
      </c>
      <c r="L37" s="211">
        <f t="shared" si="2"/>
        <v>1012.845843836554</v>
      </c>
      <c r="M37" s="211">
        <f t="shared" si="2"/>
        <v>5608.9359591650054</v>
      </c>
      <c r="N37" s="211"/>
      <c r="O37" s="211">
        <f>SUM(O28:O36)</f>
        <v>26846.630114160009</v>
      </c>
      <c r="P37" s="359">
        <f>SUM(P28:P36)</f>
        <v>0.99999999999999978</v>
      </c>
      <c r="Q37" s="303"/>
      <c r="R37" s="414"/>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7"/>
      <c r="BW37" s="297"/>
      <c r="BX37" s="297"/>
      <c r="BY37" s="297"/>
      <c r="BZ37" s="297"/>
      <c r="CA37" s="297"/>
    </row>
    <row r="38" spans="1:79" s="299" customFormat="1" ht="12.75" x14ac:dyDescent="0.2">
      <c r="A38" s="297"/>
      <c r="B38" s="300"/>
      <c r="C38" s="302"/>
      <c r="D38" s="302"/>
      <c r="E38" s="302"/>
      <c r="F38" s="415"/>
      <c r="G38" s="415"/>
      <c r="H38" s="415"/>
      <c r="I38" s="415"/>
      <c r="J38" s="415"/>
      <c r="K38" s="415"/>
      <c r="L38" s="415"/>
      <c r="M38" s="415"/>
      <c r="N38" s="415"/>
      <c r="O38" s="302"/>
      <c r="P38" s="302"/>
      <c r="Q38" s="303"/>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row>
    <row r="39" spans="1:79" s="299" customFormat="1" ht="12.75" x14ac:dyDescent="0.2">
      <c r="A39" s="297"/>
      <c r="B39" s="300"/>
      <c r="C39" s="302"/>
      <c r="D39" s="302"/>
      <c r="E39" s="302"/>
      <c r="F39" s="415"/>
      <c r="G39" s="415"/>
      <c r="H39" s="415"/>
      <c r="I39" s="415"/>
      <c r="J39" s="415"/>
      <c r="K39" s="415"/>
      <c r="L39" s="415"/>
      <c r="M39" s="415"/>
      <c r="N39" s="415"/>
      <c r="O39" s="302"/>
      <c r="P39" s="302"/>
      <c r="Q39" s="303"/>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row>
    <row r="40" spans="1:79" s="299" customFormat="1" ht="12.75" x14ac:dyDescent="0.2">
      <c r="A40" s="297"/>
      <c r="B40" s="300"/>
      <c r="C40" s="302"/>
      <c r="D40" s="302"/>
      <c r="E40" s="302"/>
      <c r="F40" s="416"/>
      <c r="G40" s="416"/>
      <c r="H40" s="416"/>
      <c r="I40" s="416"/>
      <c r="J40" s="416"/>
      <c r="K40" s="416"/>
      <c r="L40" s="416"/>
      <c r="M40" s="416"/>
      <c r="N40" s="416"/>
      <c r="O40" s="302"/>
      <c r="P40" s="302"/>
      <c r="Q40" s="303"/>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row>
    <row r="41" spans="1:79" s="299" customFormat="1" x14ac:dyDescent="0.25">
      <c r="A41" s="297"/>
      <c r="B41" s="300" t="s">
        <v>1567</v>
      </c>
      <c r="C41" s="331" t="s">
        <v>1568</v>
      </c>
      <c r="D41" s="293"/>
      <c r="E41" s="293"/>
      <c r="F41" s="293"/>
      <c r="G41" s="293"/>
      <c r="H41" s="293"/>
      <c r="I41" s="302"/>
      <c r="J41" s="302"/>
      <c r="K41" s="302"/>
      <c r="L41" s="302"/>
      <c r="M41" s="302"/>
      <c r="N41" s="302"/>
      <c r="O41" s="302"/>
      <c r="P41" s="302"/>
      <c r="Q41" s="303"/>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row>
    <row r="42" spans="1:79" s="299" customFormat="1" x14ac:dyDescent="0.25">
      <c r="A42" s="297"/>
      <c r="B42" s="300"/>
      <c r="C42" s="293"/>
      <c r="D42" s="293"/>
      <c r="E42" s="293"/>
      <c r="F42" s="293"/>
      <c r="G42" s="293"/>
      <c r="H42" s="293"/>
      <c r="I42" s="302"/>
      <c r="J42" s="302"/>
      <c r="K42" s="302"/>
      <c r="L42" s="302"/>
      <c r="M42" s="302"/>
      <c r="N42" s="302"/>
      <c r="O42" s="302"/>
      <c r="P42" s="302"/>
      <c r="Q42" s="303"/>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row>
    <row r="43" spans="1:79" s="299" customFormat="1" ht="15.75" customHeight="1" thickBot="1" x14ac:dyDescent="0.3">
      <c r="A43" s="297"/>
      <c r="B43" s="300"/>
      <c r="C43" s="293"/>
      <c r="D43" s="293"/>
      <c r="E43" s="417" t="s">
        <v>1569</v>
      </c>
      <c r="F43" s="417" t="s">
        <v>1570</v>
      </c>
      <c r="G43" s="388" t="s">
        <v>1571</v>
      </c>
      <c r="H43" s="388" t="s">
        <v>1317</v>
      </c>
      <c r="I43" s="302"/>
      <c r="J43" s="302"/>
      <c r="K43" s="302"/>
      <c r="L43" s="302"/>
      <c r="M43" s="302"/>
      <c r="N43" s="302"/>
      <c r="O43" s="302"/>
      <c r="P43" s="302"/>
      <c r="Q43" s="303"/>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row>
    <row r="44" spans="1:79" s="299" customFormat="1" ht="15" customHeight="1" thickTop="1" x14ac:dyDescent="0.2">
      <c r="A44" s="297"/>
      <c r="B44" s="300"/>
      <c r="C44" s="814" t="s">
        <v>1384</v>
      </c>
      <c r="D44" s="408" t="s">
        <v>548</v>
      </c>
      <c r="E44" s="418">
        <f>'[1]Public sector'!$D42</f>
        <v>19882.961473210005</v>
      </c>
      <c r="F44" s="419">
        <f>'[1]Public sector'!$E42</f>
        <v>381.99</v>
      </c>
      <c r="G44" s="401"/>
      <c r="H44" s="420">
        <f>E44+F44+G44</f>
        <v>20264.951473210007</v>
      </c>
      <c r="I44" s="421"/>
      <c r="J44" s="422"/>
      <c r="K44" s="302"/>
      <c r="L44" s="302"/>
      <c r="M44" s="302"/>
      <c r="N44" s="302"/>
      <c r="O44" s="302"/>
      <c r="P44" s="302"/>
      <c r="Q44" s="303"/>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row>
    <row r="45" spans="1:79" s="299" customFormat="1" ht="12.75" x14ac:dyDescent="0.2">
      <c r="A45" s="297"/>
      <c r="B45" s="300"/>
      <c r="C45" s="815"/>
      <c r="D45" s="181" t="s">
        <v>579</v>
      </c>
      <c r="E45" s="362"/>
      <c r="F45" s="419">
        <f>'[1]Public sector'!$E43</f>
        <v>155.16900000000001</v>
      </c>
      <c r="G45" s="360"/>
      <c r="H45" s="423">
        <f t="shared" ref="H45:H52" si="3">E45+F45+G45</f>
        <v>155.16900000000001</v>
      </c>
      <c r="I45" s="421"/>
      <c r="J45" s="422"/>
      <c r="K45" s="302"/>
      <c r="L45" s="302"/>
      <c r="M45" s="302"/>
      <c r="N45" s="302"/>
      <c r="O45" s="302"/>
      <c r="P45" s="302"/>
      <c r="Q45" s="303"/>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row>
    <row r="46" spans="1:79" s="299" customFormat="1" ht="12.75" x14ac:dyDescent="0.2">
      <c r="A46" s="297"/>
      <c r="B46" s="300"/>
      <c r="C46" s="815"/>
      <c r="D46" s="181" t="s">
        <v>3</v>
      </c>
      <c r="E46" s="362">
        <f>'[1]Public sector'!$D44</f>
        <v>205.12155198000028</v>
      </c>
      <c r="F46" s="419">
        <f>'[1]Public sector'!$E44</f>
        <v>2784.1410000000001</v>
      </c>
      <c r="G46" s="360"/>
      <c r="H46" s="423">
        <f t="shared" si="3"/>
        <v>2989.2625519800004</v>
      </c>
      <c r="I46" s="421"/>
      <c r="J46" s="422"/>
      <c r="K46" s="302"/>
      <c r="L46" s="302"/>
      <c r="M46" s="302"/>
      <c r="N46" s="302"/>
      <c r="O46" s="302"/>
      <c r="P46" s="302"/>
      <c r="Q46" s="303"/>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row>
    <row r="47" spans="1:79" s="299" customFormat="1" x14ac:dyDescent="0.25">
      <c r="A47" s="297"/>
      <c r="B47" s="300"/>
      <c r="C47" s="815"/>
      <c r="D47" s="181" t="s">
        <v>569</v>
      </c>
      <c r="E47" s="403"/>
      <c r="F47" s="402">
        <f>'[1]Public sector'!$E45</f>
        <v>327.41199999999998</v>
      </c>
      <c r="G47" s="360"/>
      <c r="H47" s="423">
        <f t="shared" si="3"/>
        <v>327.41199999999998</v>
      </c>
      <c r="I47" s="421"/>
      <c r="J47" s="422"/>
      <c r="K47" s="302"/>
      <c r="L47" s="302"/>
      <c r="M47" s="302"/>
      <c r="N47" s="302"/>
      <c r="O47" s="302"/>
      <c r="P47" s="302"/>
      <c r="Q47" s="303"/>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row>
    <row r="48" spans="1:79" s="299" customFormat="1" x14ac:dyDescent="0.25">
      <c r="A48" s="297"/>
      <c r="B48" s="300"/>
      <c r="C48" s="815"/>
      <c r="D48" s="181" t="s">
        <v>571</v>
      </c>
      <c r="E48" s="403"/>
      <c r="F48" s="402">
        <f>'[1]Public sector'!$E46</f>
        <v>65</v>
      </c>
      <c r="G48" s="360"/>
      <c r="H48" s="423">
        <f t="shared" si="3"/>
        <v>65</v>
      </c>
      <c r="I48" s="421"/>
      <c r="J48" s="422"/>
      <c r="K48" s="302"/>
      <c r="L48" s="302"/>
      <c r="M48" s="302"/>
      <c r="N48" s="302"/>
      <c r="O48" s="302"/>
      <c r="P48" s="302"/>
      <c r="Q48" s="303"/>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row>
    <row r="49" spans="1:79" s="299" customFormat="1" ht="15.75" thickBot="1" x14ac:dyDescent="0.3">
      <c r="A49" s="297"/>
      <c r="B49" s="300"/>
      <c r="C49" s="815"/>
      <c r="D49" s="181" t="s">
        <v>276</v>
      </c>
      <c r="E49" s="403">
        <f>'[1]Public sector'!$D47</f>
        <v>1139.0615761700001</v>
      </c>
      <c r="F49" s="402"/>
      <c r="G49" s="360"/>
      <c r="H49" s="423">
        <f t="shared" si="3"/>
        <v>1139.0615761700001</v>
      </c>
      <c r="I49" s="421"/>
      <c r="J49" s="422"/>
      <c r="K49" s="302"/>
      <c r="L49" s="302"/>
      <c r="M49" s="302"/>
      <c r="N49" s="302"/>
      <c r="O49" s="302"/>
      <c r="P49" s="302"/>
      <c r="Q49" s="303"/>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c r="BT49" s="297"/>
      <c r="BU49" s="297"/>
      <c r="BV49" s="297"/>
      <c r="BW49" s="297"/>
      <c r="BX49" s="297"/>
      <c r="BY49" s="297"/>
      <c r="BZ49" s="297"/>
      <c r="CA49" s="297"/>
    </row>
    <row r="50" spans="1:79" s="299" customFormat="1" ht="14.25" thickTop="1" thickBot="1" x14ac:dyDescent="0.25">
      <c r="A50" s="297"/>
      <c r="B50" s="300"/>
      <c r="C50" s="404" t="s">
        <v>1564</v>
      </c>
      <c r="D50" s="405" t="s">
        <v>283</v>
      </c>
      <c r="E50" s="407"/>
      <c r="F50" s="407">
        <f>'[1]Public sector'!$E48</f>
        <v>436.512</v>
      </c>
      <c r="G50" s="407"/>
      <c r="H50" s="424">
        <f t="shared" si="3"/>
        <v>436.512</v>
      </c>
      <c r="I50" s="421"/>
      <c r="J50" s="422"/>
      <c r="K50" s="302"/>
      <c r="L50" s="302"/>
      <c r="M50" s="302"/>
      <c r="N50" s="302"/>
      <c r="O50" s="302"/>
      <c r="P50" s="302"/>
      <c r="Q50" s="303"/>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row>
    <row r="51" spans="1:79" s="299" customFormat="1" ht="15.75" thickTop="1" x14ac:dyDescent="0.25">
      <c r="A51" s="297"/>
      <c r="B51" s="300"/>
      <c r="C51" s="814" t="s">
        <v>1565</v>
      </c>
      <c r="D51" s="408" t="s">
        <v>1566</v>
      </c>
      <c r="E51" s="403"/>
      <c r="F51" s="402">
        <f>'[1]Public sector'!$E49</f>
        <v>1391.4929999999999</v>
      </c>
      <c r="G51" s="401"/>
      <c r="H51" s="420">
        <f t="shared" si="3"/>
        <v>1391.4929999999999</v>
      </c>
      <c r="I51" s="421"/>
      <c r="J51" s="422"/>
      <c r="K51" s="302"/>
      <c r="L51" s="302"/>
      <c r="M51" s="302"/>
      <c r="N51" s="302"/>
      <c r="O51" s="302"/>
      <c r="P51" s="302"/>
      <c r="Q51" s="303"/>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row>
    <row r="52" spans="1:79" s="299" customFormat="1" ht="13.5" thickBot="1" x14ac:dyDescent="0.25">
      <c r="A52" s="297"/>
      <c r="B52" s="300"/>
      <c r="C52" s="816"/>
      <c r="D52" s="425" t="s">
        <v>12</v>
      </c>
      <c r="E52" s="426"/>
      <c r="F52" s="426">
        <f>'[1]Public sector'!$E50</f>
        <v>257.76799999999997</v>
      </c>
      <c r="G52" s="426"/>
      <c r="H52" s="427">
        <f t="shared" si="3"/>
        <v>257.76799999999997</v>
      </c>
      <c r="I52" s="421"/>
      <c r="J52" s="422"/>
      <c r="K52" s="302"/>
      <c r="L52" s="302"/>
      <c r="M52" s="302"/>
      <c r="N52" s="302"/>
      <c r="O52" s="302"/>
      <c r="P52" s="302"/>
      <c r="Q52" s="303"/>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7"/>
      <c r="BY52" s="297"/>
      <c r="BZ52" s="297"/>
      <c r="CA52" s="297"/>
    </row>
    <row r="53" spans="1:79" s="299" customFormat="1" ht="15.75" customHeight="1" thickTop="1" x14ac:dyDescent="0.2">
      <c r="A53" s="297"/>
      <c r="B53" s="300"/>
      <c r="C53" s="818" t="s">
        <v>1317</v>
      </c>
      <c r="D53" s="819"/>
      <c r="E53" s="428">
        <f>SUM(E44:E52)</f>
        <v>21227.144601360003</v>
      </c>
      <c r="F53" s="428">
        <f>SUM(F44:F52)</f>
        <v>5799.4850000000006</v>
      </c>
      <c r="G53" s="428">
        <v>0</v>
      </c>
      <c r="H53" s="428">
        <f>SUM(H44:H52)</f>
        <v>27026.629601360004</v>
      </c>
      <c r="I53" s="302"/>
      <c r="J53" s="422"/>
      <c r="K53" s="302"/>
      <c r="L53" s="302"/>
      <c r="M53" s="302"/>
      <c r="N53" s="302"/>
      <c r="O53" s="302"/>
      <c r="P53" s="302"/>
      <c r="Q53" s="303"/>
      <c r="R53" s="414"/>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row>
    <row r="54" spans="1:79" s="299" customFormat="1" x14ac:dyDescent="0.25">
      <c r="A54" s="297"/>
      <c r="B54" s="300"/>
      <c r="C54" s="293"/>
      <c r="D54" s="293"/>
      <c r="E54" s="429"/>
      <c r="F54" s="429"/>
      <c r="G54" s="293"/>
      <c r="H54" s="293"/>
      <c r="I54" s="293"/>
      <c r="J54" s="293"/>
      <c r="K54" s="293"/>
      <c r="L54" s="293"/>
      <c r="M54" s="293"/>
      <c r="N54" s="293"/>
      <c r="O54" s="302"/>
      <c r="P54" s="302"/>
      <c r="Q54" s="303"/>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row>
    <row r="55" spans="1:79" s="299" customFormat="1" x14ac:dyDescent="0.25">
      <c r="A55" s="297"/>
      <c r="B55" s="300"/>
      <c r="C55" s="302"/>
      <c r="D55" s="293"/>
      <c r="E55" s="293"/>
      <c r="F55" s="293"/>
      <c r="G55" s="293"/>
      <c r="H55" s="293"/>
      <c r="I55" s="293"/>
      <c r="J55" s="293"/>
      <c r="K55" s="293"/>
      <c r="L55" s="293"/>
      <c r="M55" s="293"/>
      <c r="N55" s="293"/>
      <c r="O55" s="302"/>
      <c r="P55" s="302"/>
      <c r="Q55" s="303"/>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row>
    <row r="56" spans="1:79" s="299" customFormat="1" x14ac:dyDescent="0.25">
      <c r="A56" s="297"/>
      <c r="B56" s="300" t="s">
        <v>1572</v>
      </c>
      <c r="C56" s="331" t="s">
        <v>1573</v>
      </c>
      <c r="D56" s="293"/>
      <c r="E56" s="293"/>
      <c r="F56" s="293"/>
      <c r="G56" s="293"/>
      <c r="H56" s="293"/>
      <c r="I56" s="293"/>
      <c r="J56" s="293"/>
      <c r="K56" s="293"/>
      <c r="L56" s="293"/>
      <c r="M56" s="293"/>
      <c r="N56" s="293"/>
      <c r="O56" s="302"/>
      <c r="P56" s="302"/>
      <c r="Q56" s="303"/>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row>
    <row r="57" spans="1:79" s="299" customFormat="1" ht="63.75" x14ac:dyDescent="0.25">
      <c r="A57" s="297"/>
      <c r="B57" s="300"/>
      <c r="C57" s="293"/>
      <c r="D57" s="302"/>
      <c r="E57" s="216" t="s">
        <v>1556</v>
      </c>
      <c r="F57" s="216" t="s">
        <v>1574</v>
      </c>
      <c r="G57" s="293"/>
      <c r="H57" s="293"/>
      <c r="I57" s="293"/>
      <c r="J57" s="293"/>
      <c r="K57" s="293"/>
      <c r="L57" s="293"/>
      <c r="M57" s="293"/>
      <c r="N57" s="293"/>
      <c r="O57" s="302"/>
      <c r="P57" s="302"/>
      <c r="Q57" s="303"/>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row>
    <row r="58" spans="1:79" s="398" customFormat="1" x14ac:dyDescent="0.25">
      <c r="A58" s="394"/>
      <c r="B58" s="395"/>
      <c r="C58" s="812" t="s">
        <v>1242</v>
      </c>
      <c r="D58" s="813" t="s">
        <v>1242</v>
      </c>
      <c r="E58" s="541">
        <f>'[1]Public sector'!D56</f>
        <v>2237.0466676999986</v>
      </c>
      <c r="F58" s="430">
        <f>E58/$E$73</f>
        <v>0.11038993459681706</v>
      </c>
      <c r="G58" s="431"/>
      <c r="H58" s="432"/>
      <c r="I58" s="431"/>
      <c r="J58" s="431"/>
      <c r="K58" s="431"/>
      <c r="L58" s="431"/>
      <c r="M58" s="431"/>
      <c r="N58" s="431"/>
      <c r="O58" s="432"/>
      <c r="P58" s="432"/>
      <c r="Q58" s="397"/>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94"/>
      <c r="BA58" s="394"/>
      <c r="BB58" s="394"/>
      <c r="BC58" s="394"/>
      <c r="BD58" s="394"/>
      <c r="BE58" s="394"/>
      <c r="BF58" s="394"/>
      <c r="BG58" s="394"/>
      <c r="BH58" s="394"/>
      <c r="BI58" s="394"/>
      <c r="BJ58" s="394"/>
      <c r="BK58" s="394"/>
      <c r="BL58" s="394"/>
      <c r="BM58" s="394"/>
      <c r="BN58" s="394"/>
      <c r="BO58" s="394"/>
      <c r="BP58" s="394"/>
      <c r="BQ58" s="394"/>
      <c r="BR58" s="394"/>
      <c r="BS58" s="394"/>
      <c r="BT58" s="394"/>
      <c r="BU58" s="394"/>
      <c r="BV58" s="394"/>
      <c r="BW58" s="394"/>
      <c r="BX58" s="394"/>
      <c r="BY58" s="394"/>
      <c r="BZ58" s="394"/>
      <c r="CA58" s="394"/>
    </row>
    <row r="59" spans="1:79" s="398" customFormat="1" x14ac:dyDescent="0.25">
      <c r="A59" s="394"/>
      <c r="B59" s="395"/>
      <c r="C59" s="552" t="s">
        <v>1243</v>
      </c>
      <c r="D59" s="553"/>
      <c r="E59" s="542">
        <f>'[1]Public sector'!D57</f>
        <v>895.74183959000015</v>
      </c>
      <c r="F59" s="430">
        <f t="shared" ref="F59:F72" si="4">E59/$E$73</f>
        <v>4.4201528969279973E-2</v>
      </c>
      <c r="G59" s="431"/>
      <c r="H59" s="432"/>
      <c r="I59" s="431"/>
      <c r="J59" s="431"/>
      <c r="K59" s="431"/>
      <c r="L59" s="431"/>
      <c r="M59" s="431"/>
      <c r="N59" s="431"/>
      <c r="O59" s="432"/>
      <c r="P59" s="432"/>
      <c r="Q59" s="397"/>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94"/>
      <c r="BA59" s="394"/>
      <c r="BB59" s="394"/>
      <c r="BC59" s="394"/>
      <c r="BD59" s="394"/>
      <c r="BE59" s="394"/>
      <c r="BF59" s="394"/>
      <c r="BG59" s="394"/>
      <c r="BH59" s="394"/>
      <c r="BI59" s="394"/>
      <c r="BJ59" s="394"/>
      <c r="BK59" s="394"/>
      <c r="BL59" s="394"/>
      <c r="BM59" s="394"/>
      <c r="BN59" s="394"/>
      <c r="BO59" s="394"/>
      <c r="BP59" s="394"/>
      <c r="BQ59" s="394"/>
      <c r="BR59" s="394"/>
      <c r="BS59" s="394"/>
      <c r="BT59" s="394"/>
      <c r="BU59" s="394"/>
      <c r="BV59" s="394"/>
      <c r="BW59" s="394"/>
      <c r="BX59" s="394"/>
      <c r="BY59" s="394"/>
      <c r="BZ59" s="394"/>
      <c r="CA59" s="394"/>
    </row>
    <row r="60" spans="1:79" s="398" customFormat="1" x14ac:dyDescent="0.25">
      <c r="A60" s="394"/>
      <c r="B60" s="395"/>
      <c r="C60" s="812" t="s">
        <v>1244</v>
      </c>
      <c r="D60" s="813" t="s">
        <v>1244</v>
      </c>
      <c r="E60" s="542">
        <f>'[1]Public sector'!D58</f>
        <v>511.36746675000012</v>
      </c>
      <c r="F60" s="430">
        <f t="shared" si="4"/>
        <v>2.5234082965068835E-2</v>
      </c>
      <c r="G60" s="431"/>
      <c r="H60" s="431"/>
      <c r="I60" s="431"/>
      <c r="J60" s="431"/>
      <c r="K60" s="431"/>
      <c r="L60" s="431"/>
      <c r="M60" s="431"/>
      <c r="N60" s="431"/>
      <c r="O60" s="432"/>
      <c r="P60" s="432"/>
      <c r="Q60" s="397"/>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4"/>
      <c r="AY60" s="394"/>
      <c r="AZ60" s="394"/>
      <c r="BA60" s="394"/>
      <c r="BB60" s="394"/>
      <c r="BC60" s="394"/>
      <c r="BD60" s="394"/>
      <c r="BE60" s="394"/>
      <c r="BF60" s="394"/>
      <c r="BG60" s="394"/>
      <c r="BH60" s="394"/>
      <c r="BI60" s="394"/>
      <c r="BJ60" s="394"/>
      <c r="BK60" s="394"/>
      <c r="BL60" s="394"/>
      <c r="BM60" s="394"/>
      <c r="BN60" s="394"/>
      <c r="BO60" s="394"/>
      <c r="BP60" s="394"/>
      <c r="BQ60" s="394"/>
      <c r="BR60" s="394"/>
      <c r="BS60" s="394"/>
      <c r="BT60" s="394"/>
      <c r="BU60" s="394"/>
      <c r="BV60" s="394"/>
      <c r="BW60" s="394"/>
      <c r="BX60" s="394"/>
      <c r="BY60" s="394"/>
      <c r="BZ60" s="394"/>
      <c r="CA60" s="394"/>
    </row>
    <row r="61" spans="1:79" s="398" customFormat="1" x14ac:dyDescent="0.25">
      <c r="A61" s="394"/>
      <c r="B61" s="395"/>
      <c r="C61" s="812" t="s">
        <v>1245</v>
      </c>
      <c r="D61" s="813" t="s">
        <v>1245</v>
      </c>
      <c r="E61" s="542">
        <f>'[1]Public sector'!D59</f>
        <v>718.17984318999993</v>
      </c>
      <c r="F61" s="430">
        <f t="shared" si="4"/>
        <v>3.5439504710917516E-2</v>
      </c>
      <c r="G61" s="431"/>
      <c r="H61" s="431"/>
      <c r="I61" s="431"/>
      <c r="J61" s="431"/>
      <c r="K61" s="431"/>
      <c r="L61" s="431"/>
      <c r="M61" s="431"/>
      <c r="N61" s="431"/>
      <c r="O61" s="432"/>
      <c r="P61" s="432"/>
      <c r="Q61" s="397"/>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4"/>
      <c r="AY61" s="394"/>
      <c r="AZ61" s="394"/>
      <c r="BA61" s="394"/>
      <c r="BB61" s="394"/>
      <c r="BC61" s="394"/>
      <c r="BD61" s="394"/>
      <c r="BE61" s="394"/>
      <c r="BF61" s="394"/>
      <c r="BG61" s="394"/>
      <c r="BH61" s="394"/>
      <c r="BI61" s="394"/>
      <c r="BJ61" s="394"/>
      <c r="BK61" s="394"/>
      <c r="BL61" s="394"/>
      <c r="BM61" s="394"/>
      <c r="BN61" s="394"/>
      <c r="BO61" s="394"/>
      <c r="BP61" s="394"/>
      <c r="BQ61" s="394"/>
      <c r="BR61" s="394"/>
      <c r="BS61" s="394"/>
      <c r="BT61" s="394"/>
      <c r="BU61" s="394"/>
      <c r="BV61" s="394"/>
      <c r="BW61" s="394"/>
      <c r="BX61" s="394"/>
      <c r="BY61" s="394"/>
      <c r="BZ61" s="394"/>
      <c r="CA61" s="394"/>
    </row>
    <row r="62" spans="1:79" s="398" customFormat="1" x14ac:dyDescent="0.25">
      <c r="A62" s="394"/>
      <c r="B62" s="395"/>
      <c r="C62" s="812" t="s">
        <v>1246</v>
      </c>
      <c r="D62" s="813" t="s">
        <v>1246</v>
      </c>
      <c r="E62" s="542">
        <f>'[1]Public sector'!D60</f>
        <v>41.247737019999995</v>
      </c>
      <c r="F62" s="430">
        <f t="shared" si="4"/>
        <v>2.0354224422979893E-3</v>
      </c>
      <c r="G62" s="433"/>
      <c r="H62" s="433"/>
      <c r="I62" s="433"/>
      <c r="J62" s="431"/>
      <c r="K62" s="431"/>
      <c r="L62" s="433"/>
      <c r="M62" s="433"/>
      <c r="N62" s="433"/>
      <c r="O62" s="432"/>
      <c r="P62" s="432"/>
      <c r="Q62" s="397"/>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4"/>
      <c r="AY62" s="394"/>
      <c r="AZ62" s="394"/>
      <c r="BA62" s="394"/>
      <c r="BB62" s="394"/>
      <c r="BC62" s="394"/>
      <c r="BD62" s="394"/>
      <c r="BE62" s="394"/>
      <c r="BF62" s="394"/>
      <c r="BG62" s="394"/>
      <c r="BH62" s="394"/>
      <c r="BI62" s="394"/>
      <c r="BJ62" s="394"/>
      <c r="BK62" s="394"/>
      <c r="BL62" s="394"/>
      <c r="BM62" s="394"/>
      <c r="BN62" s="394"/>
      <c r="BO62" s="394"/>
      <c r="BP62" s="394"/>
      <c r="BQ62" s="394"/>
      <c r="BR62" s="394"/>
      <c r="BS62" s="394"/>
      <c r="BT62" s="394"/>
      <c r="BU62" s="394"/>
      <c r="BV62" s="394"/>
      <c r="BW62" s="394"/>
      <c r="BX62" s="394"/>
      <c r="BY62" s="394"/>
      <c r="BZ62" s="394"/>
      <c r="CA62" s="394"/>
    </row>
    <row r="63" spans="1:79" s="398" customFormat="1" x14ac:dyDescent="0.25">
      <c r="A63" s="394"/>
      <c r="B63" s="395"/>
      <c r="C63" s="812" t="s">
        <v>1247</v>
      </c>
      <c r="D63" s="813" t="s">
        <v>1247</v>
      </c>
      <c r="E63" s="542">
        <f>'[1]Public sector'!D61</f>
        <v>1508.7198615400002</v>
      </c>
      <c r="F63" s="430">
        <f t="shared" si="4"/>
        <v>7.4449714994794441E-2</v>
      </c>
      <c r="G63" s="431"/>
      <c r="H63" s="431"/>
      <c r="I63" s="431"/>
      <c r="J63" s="431"/>
      <c r="K63" s="431"/>
      <c r="L63" s="431"/>
      <c r="M63" s="431"/>
      <c r="N63" s="431"/>
      <c r="O63" s="432"/>
      <c r="P63" s="432"/>
      <c r="Q63" s="397"/>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4"/>
      <c r="AZ63" s="394"/>
      <c r="BA63" s="394"/>
      <c r="BB63" s="394"/>
      <c r="BC63" s="394"/>
      <c r="BD63" s="394"/>
      <c r="BE63" s="394"/>
      <c r="BF63" s="394"/>
      <c r="BG63" s="394"/>
      <c r="BH63" s="394"/>
      <c r="BI63" s="394"/>
      <c r="BJ63" s="394"/>
      <c r="BK63" s="394"/>
      <c r="BL63" s="394"/>
      <c r="BM63" s="394"/>
      <c r="BN63" s="394"/>
      <c r="BO63" s="394"/>
      <c r="BP63" s="394"/>
      <c r="BQ63" s="394"/>
      <c r="BR63" s="394"/>
      <c r="BS63" s="394"/>
      <c r="BT63" s="394"/>
      <c r="BU63" s="394"/>
      <c r="BV63" s="394"/>
      <c r="BW63" s="394"/>
      <c r="BX63" s="394"/>
      <c r="BY63" s="394"/>
      <c r="BZ63" s="394"/>
      <c r="CA63" s="394"/>
    </row>
    <row r="64" spans="1:79" s="398" customFormat="1" x14ac:dyDescent="0.25">
      <c r="A64" s="394"/>
      <c r="B64" s="395"/>
      <c r="C64" s="812" t="s">
        <v>1248</v>
      </c>
      <c r="D64" s="813" t="s">
        <v>1248</v>
      </c>
      <c r="E64" s="542">
        <f>'[1]Public sector'!D62</f>
        <v>1543.41465778</v>
      </c>
      <c r="F64" s="430">
        <f t="shared" si="4"/>
        <v>7.6161774176698407E-2</v>
      </c>
      <c r="G64" s="431"/>
      <c r="H64" s="431"/>
      <c r="I64" s="431"/>
      <c r="J64" s="431"/>
      <c r="K64" s="431"/>
      <c r="L64" s="431"/>
      <c r="M64" s="431"/>
      <c r="N64" s="431"/>
      <c r="O64" s="432"/>
      <c r="P64" s="432"/>
      <c r="Q64" s="397"/>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4"/>
      <c r="AY64" s="394"/>
      <c r="AZ64" s="394"/>
      <c r="BA64" s="394"/>
      <c r="BB64" s="394"/>
      <c r="BC64" s="394"/>
      <c r="BD64" s="394"/>
      <c r="BE64" s="394"/>
      <c r="BF64" s="394"/>
      <c r="BG64" s="394"/>
      <c r="BH64" s="394"/>
      <c r="BI64" s="394"/>
      <c r="BJ64" s="394"/>
      <c r="BK64" s="394"/>
      <c r="BL64" s="394"/>
      <c r="BM64" s="394"/>
      <c r="BN64" s="394"/>
      <c r="BO64" s="394"/>
      <c r="BP64" s="394"/>
      <c r="BQ64" s="394"/>
      <c r="BR64" s="394"/>
      <c r="BS64" s="394"/>
      <c r="BT64" s="394"/>
      <c r="BU64" s="394"/>
      <c r="BV64" s="394"/>
      <c r="BW64" s="394"/>
      <c r="BX64" s="394"/>
      <c r="BY64" s="394"/>
      <c r="BZ64" s="394"/>
      <c r="CA64" s="394"/>
    </row>
    <row r="65" spans="1:79" s="398" customFormat="1" x14ac:dyDescent="0.25">
      <c r="A65" s="394"/>
      <c r="B65" s="395"/>
      <c r="C65" s="812" t="s">
        <v>1249</v>
      </c>
      <c r="D65" s="813" t="s">
        <v>1249</v>
      </c>
      <c r="E65" s="542">
        <f>'[1]Public sector'!D63</f>
        <v>4116.8609339900004</v>
      </c>
      <c r="F65" s="430">
        <f t="shared" si="4"/>
        <v>0.20315177855211966</v>
      </c>
      <c r="G65" s="431"/>
      <c r="H65" s="431"/>
      <c r="I65" s="431"/>
      <c r="J65" s="431"/>
      <c r="K65" s="431"/>
      <c r="L65" s="431"/>
      <c r="M65" s="431"/>
      <c r="N65" s="431"/>
      <c r="O65" s="432"/>
      <c r="P65" s="432"/>
      <c r="Q65" s="397"/>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4"/>
      <c r="AY65" s="394"/>
      <c r="AZ65" s="394"/>
      <c r="BA65" s="394"/>
      <c r="BB65" s="394"/>
      <c r="BC65" s="394"/>
      <c r="BD65" s="394"/>
      <c r="BE65" s="394"/>
      <c r="BF65" s="394"/>
      <c r="BG65" s="394"/>
      <c r="BH65" s="394"/>
      <c r="BI65" s="394"/>
      <c r="BJ65" s="394"/>
      <c r="BK65" s="394"/>
      <c r="BL65" s="394"/>
      <c r="BM65" s="394"/>
      <c r="BN65" s="394"/>
      <c r="BO65" s="394"/>
      <c r="BP65" s="394"/>
      <c r="BQ65" s="394"/>
      <c r="BR65" s="394"/>
      <c r="BS65" s="394"/>
      <c r="BT65" s="394"/>
      <c r="BU65" s="394"/>
      <c r="BV65" s="394"/>
      <c r="BW65" s="394"/>
      <c r="BX65" s="394"/>
      <c r="BY65" s="394"/>
      <c r="BZ65" s="394"/>
      <c r="CA65" s="394"/>
    </row>
    <row r="66" spans="1:79" s="398" customFormat="1" x14ac:dyDescent="0.25">
      <c r="A66" s="394"/>
      <c r="B66" s="395"/>
      <c r="C66" s="812" t="s">
        <v>1250</v>
      </c>
      <c r="D66" s="813" t="s">
        <v>1250</v>
      </c>
      <c r="E66" s="542">
        <f>'[1]Public sector'!D64</f>
        <v>714.99500620999993</v>
      </c>
      <c r="F66" s="430">
        <f t="shared" si="4"/>
        <v>3.5282344848765336E-2</v>
      </c>
      <c r="G66" s="431"/>
      <c r="H66" s="431"/>
      <c r="I66" s="431"/>
      <c r="J66" s="431"/>
      <c r="K66" s="431"/>
      <c r="L66" s="431"/>
      <c r="M66" s="431"/>
      <c r="N66" s="431"/>
      <c r="O66" s="432"/>
      <c r="P66" s="432"/>
      <c r="Q66" s="397"/>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4"/>
      <c r="AY66" s="394"/>
      <c r="AZ66" s="394"/>
      <c r="BA66" s="394"/>
      <c r="BB66" s="394"/>
      <c r="BC66" s="394"/>
      <c r="BD66" s="394"/>
      <c r="BE66" s="394"/>
      <c r="BF66" s="394"/>
      <c r="BG66" s="394"/>
      <c r="BH66" s="394"/>
      <c r="BI66" s="394"/>
      <c r="BJ66" s="394"/>
      <c r="BK66" s="394"/>
      <c r="BL66" s="394"/>
      <c r="BM66" s="394"/>
      <c r="BN66" s="394"/>
      <c r="BO66" s="394"/>
      <c r="BP66" s="394"/>
      <c r="BQ66" s="394"/>
      <c r="BR66" s="394"/>
      <c r="BS66" s="394"/>
      <c r="BT66" s="394"/>
      <c r="BU66" s="394"/>
      <c r="BV66" s="394"/>
      <c r="BW66" s="394"/>
      <c r="BX66" s="394"/>
      <c r="BY66" s="394"/>
      <c r="BZ66" s="394"/>
      <c r="CA66" s="394"/>
    </row>
    <row r="67" spans="1:79" s="398" customFormat="1" x14ac:dyDescent="0.25">
      <c r="A67" s="394"/>
      <c r="B67" s="395"/>
      <c r="C67" s="812" t="s">
        <v>1251</v>
      </c>
      <c r="D67" s="813" t="s">
        <v>1251</v>
      </c>
      <c r="E67" s="542">
        <f>'[1]Public sector'!D65</f>
        <v>1275.9223290999994</v>
      </c>
      <c r="F67" s="430">
        <f t="shared" si="4"/>
        <v>6.2962022426103506E-2</v>
      </c>
      <c r="G67" s="431"/>
      <c r="H67" s="431"/>
      <c r="I67" s="431"/>
      <c r="J67" s="431"/>
      <c r="K67" s="431"/>
      <c r="L67" s="431"/>
      <c r="M67" s="431"/>
      <c r="N67" s="431"/>
      <c r="O67" s="432"/>
      <c r="P67" s="432"/>
      <c r="Q67" s="397"/>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4"/>
      <c r="AY67" s="394"/>
      <c r="AZ67" s="394"/>
      <c r="BA67" s="394"/>
      <c r="BB67" s="394"/>
      <c r="BC67" s="394"/>
      <c r="BD67" s="394"/>
      <c r="BE67" s="394"/>
      <c r="BF67" s="394"/>
      <c r="BG67" s="394"/>
      <c r="BH67" s="394"/>
      <c r="BI67" s="394"/>
      <c r="BJ67" s="394"/>
      <c r="BK67" s="394"/>
      <c r="BL67" s="394"/>
      <c r="BM67" s="394"/>
      <c r="BN67" s="394"/>
      <c r="BO67" s="394"/>
      <c r="BP67" s="394"/>
      <c r="BQ67" s="394"/>
      <c r="BR67" s="394"/>
      <c r="BS67" s="394"/>
      <c r="BT67" s="394"/>
      <c r="BU67" s="394"/>
      <c r="BV67" s="394"/>
      <c r="BW67" s="394"/>
      <c r="BX67" s="394"/>
      <c r="BY67" s="394"/>
      <c r="BZ67" s="394"/>
      <c r="CA67" s="394"/>
    </row>
    <row r="68" spans="1:79" s="398" customFormat="1" x14ac:dyDescent="0.25">
      <c r="A68" s="394"/>
      <c r="B68" s="395"/>
      <c r="C68" s="812" t="s">
        <v>1252</v>
      </c>
      <c r="D68" s="813" t="s">
        <v>1252</v>
      </c>
      <c r="E68" s="542">
        <f>'[1]Public sector'!D66</f>
        <v>2038.5328523799994</v>
      </c>
      <c r="F68" s="430">
        <f t="shared" si="4"/>
        <v>0.10059401598405519</v>
      </c>
      <c r="G68" s="431"/>
      <c r="H68" s="431"/>
      <c r="I68" s="431"/>
      <c r="J68" s="431"/>
      <c r="K68" s="431"/>
      <c r="L68" s="431"/>
      <c r="M68" s="431"/>
      <c r="N68" s="431"/>
      <c r="O68" s="432"/>
      <c r="P68" s="432"/>
      <c r="Q68" s="397"/>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4"/>
      <c r="BW68" s="394"/>
      <c r="BX68" s="394"/>
      <c r="BY68" s="394"/>
      <c r="BZ68" s="394"/>
      <c r="CA68" s="394"/>
    </row>
    <row r="69" spans="1:79" s="398" customFormat="1" x14ac:dyDescent="0.25">
      <c r="A69" s="394"/>
      <c r="B69" s="395"/>
      <c r="C69" s="822" t="s">
        <v>1253</v>
      </c>
      <c r="D69" s="813" t="s">
        <v>1253</v>
      </c>
      <c r="E69" s="542">
        <f>'[1]Public sector'!D67</f>
        <v>914.56009049999943</v>
      </c>
      <c r="F69" s="430">
        <f t="shared" si="4"/>
        <v>4.5130139676054865E-2</v>
      </c>
      <c r="G69" s="431"/>
      <c r="H69" s="431"/>
      <c r="I69" s="431"/>
      <c r="J69" s="431"/>
      <c r="K69" s="431"/>
      <c r="L69" s="431"/>
      <c r="M69" s="431"/>
      <c r="N69" s="431"/>
      <c r="O69" s="432"/>
      <c r="P69" s="432"/>
      <c r="Q69" s="397"/>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4"/>
      <c r="BW69" s="394"/>
      <c r="BX69" s="394"/>
      <c r="BY69" s="394"/>
      <c r="BZ69" s="394"/>
      <c r="CA69" s="394"/>
    </row>
    <row r="70" spans="1:79" s="398" customFormat="1" x14ac:dyDescent="0.25">
      <c r="A70" s="394"/>
      <c r="B70" s="395"/>
      <c r="C70" s="812" t="s">
        <v>1254</v>
      </c>
      <c r="D70" s="813" t="s">
        <v>1254</v>
      </c>
      <c r="E70" s="542">
        <f>'[1]Public sector'!D68</f>
        <v>1845.2649853799992</v>
      </c>
      <c r="F70" s="430">
        <f t="shared" si="4"/>
        <v>9.1056965413835483E-2</v>
      </c>
      <c r="G70" s="431"/>
      <c r="H70" s="431"/>
      <c r="I70" s="431"/>
      <c r="J70" s="431"/>
      <c r="K70" s="431"/>
      <c r="L70" s="431"/>
      <c r="M70" s="431"/>
      <c r="N70" s="431"/>
      <c r="O70" s="432"/>
      <c r="P70" s="432"/>
      <c r="Q70" s="397"/>
      <c r="R70" s="394"/>
      <c r="S70" s="394"/>
      <c r="T70" s="394"/>
      <c r="U70" s="394"/>
      <c r="V70" s="394"/>
      <c r="W70" s="394"/>
      <c r="X70" s="394"/>
      <c r="Y70" s="394"/>
      <c r="Z70" s="394"/>
      <c r="AA70" s="394"/>
      <c r="AB70" s="394"/>
      <c r="AC70" s="394"/>
      <c r="AD70" s="394"/>
      <c r="AE70" s="394"/>
      <c r="AF70" s="394"/>
      <c r="AG70" s="394"/>
      <c r="AH70" s="394"/>
      <c r="AI70" s="394"/>
      <c r="AJ70" s="394"/>
      <c r="AK70" s="394"/>
      <c r="AL70" s="394"/>
      <c r="AM70" s="394"/>
      <c r="AN70" s="394"/>
      <c r="AO70" s="394"/>
      <c r="AP70" s="394"/>
      <c r="AQ70" s="394"/>
      <c r="AR70" s="394"/>
      <c r="AS70" s="394"/>
      <c r="AT70" s="394"/>
      <c r="AU70" s="394"/>
      <c r="AV70" s="394"/>
      <c r="AW70" s="394"/>
      <c r="AX70" s="394"/>
      <c r="AY70" s="394"/>
      <c r="AZ70" s="394"/>
      <c r="BA70" s="394"/>
      <c r="BB70" s="394"/>
      <c r="BC70" s="394"/>
      <c r="BD70" s="394"/>
      <c r="BE70" s="394"/>
      <c r="BF70" s="394"/>
      <c r="BG70" s="394"/>
      <c r="BH70" s="394"/>
      <c r="BI70" s="394"/>
      <c r="BJ70" s="394"/>
      <c r="BK70" s="394"/>
      <c r="BL70" s="394"/>
      <c r="BM70" s="394"/>
      <c r="BN70" s="394"/>
      <c r="BO70" s="394"/>
      <c r="BP70" s="394"/>
      <c r="BQ70" s="394"/>
      <c r="BR70" s="394"/>
      <c r="BS70" s="394"/>
      <c r="BT70" s="394"/>
      <c r="BU70" s="394"/>
      <c r="BV70" s="394"/>
      <c r="BW70" s="394"/>
      <c r="BX70" s="394"/>
      <c r="BY70" s="394"/>
      <c r="BZ70" s="394"/>
      <c r="CA70" s="394"/>
    </row>
    <row r="71" spans="1:79" s="398" customFormat="1" x14ac:dyDescent="0.25">
      <c r="A71" s="394"/>
      <c r="B71" s="395"/>
      <c r="C71" s="812" t="s">
        <v>1255</v>
      </c>
      <c r="D71" s="813" t="s">
        <v>1255</v>
      </c>
      <c r="E71" s="542">
        <f>'[1]Public sector'!D69</f>
        <v>72.849254760000008</v>
      </c>
      <c r="F71" s="430">
        <f t="shared" si="4"/>
        <v>3.5948398325777449E-3</v>
      </c>
      <c r="G71" s="431"/>
      <c r="H71" s="431"/>
      <c r="I71" s="431"/>
      <c r="J71" s="431"/>
      <c r="K71" s="431"/>
      <c r="L71" s="431"/>
      <c r="M71" s="431"/>
      <c r="N71" s="431"/>
      <c r="O71" s="432"/>
      <c r="P71" s="432"/>
      <c r="Q71" s="397"/>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4"/>
      <c r="BZ71" s="394"/>
      <c r="CA71" s="394"/>
    </row>
    <row r="72" spans="1:79" s="398" customFormat="1" x14ac:dyDescent="0.25">
      <c r="A72" s="394"/>
      <c r="B72" s="395"/>
      <c r="C72" s="812" t="s">
        <v>1256</v>
      </c>
      <c r="D72" s="813" t="s">
        <v>1256</v>
      </c>
      <c r="E72" s="542">
        <f>'[1]Public sector'!D70</f>
        <v>1830.2479470000001</v>
      </c>
      <c r="F72" s="430">
        <f t="shared" si="4"/>
        <v>9.0315930410613865E-2</v>
      </c>
      <c r="G72" s="431"/>
      <c r="H72" s="431"/>
      <c r="I72" s="431"/>
      <c r="J72" s="431"/>
      <c r="K72" s="431"/>
      <c r="L72" s="431"/>
      <c r="M72" s="431"/>
      <c r="N72" s="431"/>
      <c r="O72" s="432"/>
      <c r="P72" s="432"/>
      <c r="Q72" s="397"/>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4"/>
      <c r="BZ72" s="394"/>
      <c r="CA72" s="394"/>
    </row>
    <row r="73" spans="1:79" s="398" customFormat="1" x14ac:dyDescent="0.25">
      <c r="A73" s="394"/>
      <c r="B73" s="395"/>
      <c r="C73" s="823" t="s">
        <v>1317</v>
      </c>
      <c r="D73" s="823"/>
      <c r="E73" s="434">
        <f>SUM(E58:E72)</f>
        <v>20264.951472889999</v>
      </c>
      <c r="F73" s="435">
        <f>SUM(F58:F72)</f>
        <v>0.99999999999999978</v>
      </c>
      <c r="G73" s="431"/>
      <c r="H73" s="432"/>
      <c r="I73" s="432"/>
      <c r="J73" s="431"/>
      <c r="K73" s="431"/>
      <c r="L73" s="431"/>
      <c r="M73" s="431"/>
      <c r="N73" s="431"/>
      <c r="O73" s="432"/>
      <c r="P73" s="432"/>
      <c r="Q73" s="397"/>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4"/>
      <c r="BZ73" s="394"/>
      <c r="CA73" s="394"/>
    </row>
    <row r="74" spans="1:79" s="299" customFormat="1" ht="12.75" x14ac:dyDescent="0.2">
      <c r="A74" s="297"/>
      <c r="B74" s="300"/>
      <c r="C74" s="301"/>
      <c r="D74" s="301"/>
      <c r="E74" s="302"/>
      <c r="F74" s="302"/>
      <c r="G74" s="302"/>
      <c r="H74" s="302"/>
      <c r="I74" s="302"/>
      <c r="J74" s="302"/>
      <c r="K74" s="302"/>
      <c r="L74" s="302"/>
      <c r="M74" s="302"/>
      <c r="N74" s="302"/>
      <c r="O74" s="302"/>
      <c r="P74" s="302"/>
      <c r="Q74" s="303"/>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97"/>
      <c r="CA74" s="297"/>
    </row>
    <row r="75" spans="1:79" s="299" customFormat="1" ht="12.75" x14ac:dyDescent="0.2">
      <c r="A75" s="297"/>
      <c r="B75" s="300"/>
      <c r="C75" s="301"/>
      <c r="D75" s="301"/>
      <c r="E75" s="302"/>
      <c r="F75" s="302"/>
      <c r="G75" s="302"/>
      <c r="H75" s="302"/>
      <c r="I75" s="302"/>
      <c r="J75" s="302"/>
      <c r="K75" s="302"/>
      <c r="L75" s="302"/>
      <c r="M75" s="302"/>
      <c r="N75" s="302"/>
      <c r="O75" s="302"/>
      <c r="P75" s="302"/>
      <c r="Q75" s="303"/>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297"/>
      <c r="BZ75" s="297"/>
      <c r="CA75" s="297"/>
    </row>
    <row r="76" spans="1:79" x14ac:dyDescent="0.25">
      <c r="B76" s="300" t="s">
        <v>1575</v>
      </c>
      <c r="C76" s="316" t="s">
        <v>1576</v>
      </c>
      <c r="D76" s="293"/>
      <c r="E76" s="293"/>
      <c r="F76" s="293"/>
      <c r="G76" s="293"/>
      <c r="H76" s="293"/>
      <c r="I76" s="293"/>
      <c r="J76" s="293"/>
      <c r="K76" s="293"/>
      <c r="L76" s="293"/>
      <c r="M76" s="293"/>
      <c r="N76" s="293"/>
      <c r="O76" s="293"/>
      <c r="P76" s="293"/>
      <c r="Q76" s="294"/>
    </row>
    <row r="77" spans="1:79" x14ac:dyDescent="0.25">
      <c r="B77" s="436"/>
      <c r="C77" s="293"/>
      <c r="D77" s="293"/>
      <c r="E77" s="293"/>
      <c r="F77" s="293"/>
      <c r="G77" s="293"/>
      <c r="H77" s="293"/>
      <c r="I77" s="293"/>
      <c r="J77" s="293"/>
      <c r="K77" s="293"/>
      <c r="L77" s="293"/>
      <c r="M77" s="293"/>
      <c r="N77" s="293"/>
      <c r="O77" s="293"/>
      <c r="P77" s="293"/>
      <c r="Q77" s="294"/>
    </row>
    <row r="78" spans="1:79" ht="38.25" x14ac:dyDescent="0.25">
      <c r="B78" s="300"/>
      <c r="C78" s="293"/>
      <c r="D78" s="388" t="s">
        <v>1563</v>
      </c>
      <c r="E78" s="319"/>
      <c r="F78" s="293"/>
      <c r="G78" s="293"/>
      <c r="H78" s="293"/>
      <c r="I78" s="293"/>
      <c r="J78" s="293"/>
      <c r="K78" s="293"/>
      <c r="L78" s="293"/>
      <c r="M78" s="293"/>
      <c r="N78" s="293"/>
      <c r="O78" s="293"/>
      <c r="P78" s="293"/>
      <c r="Q78" s="294"/>
    </row>
    <row r="79" spans="1:79" x14ac:dyDescent="0.25">
      <c r="B79" s="300"/>
      <c r="C79" s="306" t="s">
        <v>1531</v>
      </c>
      <c r="D79" s="329">
        <f>'[1]Public sector'!C77</f>
        <v>0.75380000000000003</v>
      </c>
      <c r="E79" s="293"/>
      <c r="F79" s="293"/>
      <c r="G79" s="293"/>
      <c r="H79" s="293"/>
      <c r="I79" s="293"/>
      <c r="J79" s="293"/>
      <c r="K79" s="293"/>
      <c r="L79" s="293"/>
      <c r="M79" s="293"/>
      <c r="N79" s="293"/>
      <c r="O79" s="293"/>
      <c r="P79" s="293"/>
      <c r="Q79" s="294"/>
    </row>
    <row r="80" spans="1:79" x14ac:dyDescent="0.25">
      <c r="B80" s="300"/>
      <c r="C80" s="306" t="s">
        <v>1532</v>
      </c>
      <c r="D80" s="329"/>
      <c r="E80" s="293"/>
      <c r="F80" s="293"/>
      <c r="G80" s="293"/>
      <c r="H80" s="293"/>
      <c r="I80" s="293"/>
      <c r="J80" s="293"/>
      <c r="K80" s="293"/>
      <c r="L80" s="293"/>
      <c r="M80" s="293"/>
      <c r="N80" s="293"/>
      <c r="O80" s="293"/>
      <c r="P80" s="293"/>
      <c r="Q80" s="294"/>
    </row>
    <row r="81" spans="2:17" x14ac:dyDescent="0.25">
      <c r="B81" s="300"/>
      <c r="C81" s="306" t="s">
        <v>1577</v>
      </c>
      <c r="D81" s="329">
        <f>'[1]Public sector'!C79</f>
        <v>0.2203</v>
      </c>
      <c r="E81" s="293"/>
      <c r="F81" s="293"/>
      <c r="G81" s="293"/>
      <c r="H81" s="293"/>
      <c r="I81" s="293"/>
      <c r="J81" s="293"/>
      <c r="K81" s="293"/>
      <c r="L81" s="293"/>
      <c r="M81" s="293"/>
      <c r="N81" s="293"/>
      <c r="O81" s="293"/>
      <c r="P81" s="293"/>
      <c r="Q81" s="294"/>
    </row>
    <row r="82" spans="2:17" x14ac:dyDescent="0.25">
      <c r="B82" s="300"/>
      <c r="C82" s="306" t="s">
        <v>1578</v>
      </c>
      <c r="D82" s="437"/>
      <c r="E82" s="293"/>
      <c r="F82" s="293"/>
      <c r="G82" s="293"/>
      <c r="H82" s="293"/>
      <c r="I82" s="293"/>
      <c r="J82" s="293"/>
      <c r="K82" s="293"/>
      <c r="L82" s="293"/>
      <c r="M82" s="293"/>
      <c r="N82" s="293"/>
      <c r="O82" s="293"/>
      <c r="P82" s="293"/>
      <c r="Q82" s="294"/>
    </row>
    <row r="83" spans="2:17" s="62" customFormat="1" x14ac:dyDescent="0.25">
      <c r="B83" s="300"/>
      <c r="C83" s="306" t="s">
        <v>92</v>
      </c>
      <c r="D83" s="329">
        <f>'[1]Public sector'!C81</f>
        <v>2.5899999999999999E-2</v>
      </c>
      <c r="E83" s="323"/>
      <c r="F83" s="323"/>
      <c r="G83" s="323"/>
      <c r="H83" s="323"/>
      <c r="I83" s="323"/>
      <c r="J83" s="323"/>
      <c r="K83" s="323"/>
      <c r="L83" s="323"/>
      <c r="M83" s="323"/>
      <c r="N83" s="323"/>
      <c r="O83" s="323"/>
      <c r="P83" s="323"/>
      <c r="Q83" s="349"/>
    </row>
    <row r="84" spans="2:17" x14ac:dyDescent="0.25">
      <c r="B84" s="346"/>
      <c r="C84" s="306" t="s">
        <v>1367</v>
      </c>
      <c r="D84" s="338"/>
      <c r="E84" s="323"/>
      <c r="F84" s="293"/>
      <c r="G84" s="293"/>
      <c r="H84" s="293"/>
      <c r="I84" s="293"/>
      <c r="J84" s="293"/>
      <c r="K84" s="293"/>
      <c r="L84" s="293"/>
      <c r="M84" s="293"/>
      <c r="N84" s="293"/>
      <c r="O84" s="293"/>
      <c r="P84" s="293"/>
      <c r="Q84" s="294"/>
    </row>
    <row r="85" spans="2:17" x14ac:dyDescent="0.25">
      <c r="B85" s="346"/>
      <c r="C85" s="323"/>
      <c r="D85" s="323"/>
      <c r="E85" s="323"/>
      <c r="F85" s="301"/>
      <c r="G85" s="293"/>
      <c r="H85" s="293"/>
      <c r="I85" s="293"/>
      <c r="J85" s="293"/>
      <c r="K85" s="293"/>
      <c r="L85" s="293"/>
      <c r="M85" s="293"/>
      <c r="N85" s="293"/>
      <c r="O85" s="293"/>
      <c r="P85" s="293"/>
      <c r="Q85" s="294"/>
    </row>
    <row r="86" spans="2:17" x14ac:dyDescent="0.25">
      <c r="B86" s="346"/>
      <c r="C86" s="323"/>
      <c r="D86" s="323"/>
      <c r="E86" s="323"/>
      <c r="F86" s="301"/>
      <c r="G86" s="293"/>
      <c r="H86" s="293"/>
      <c r="I86" s="293"/>
      <c r="J86" s="293"/>
      <c r="K86" s="293"/>
      <c r="L86" s="293"/>
      <c r="M86" s="293"/>
      <c r="N86" s="293"/>
      <c r="O86" s="293"/>
      <c r="P86" s="293"/>
      <c r="Q86" s="294"/>
    </row>
    <row r="87" spans="2:17" x14ac:dyDescent="0.25">
      <c r="B87" s="300" t="s">
        <v>1579</v>
      </c>
      <c r="C87" s="316" t="s">
        <v>1580</v>
      </c>
      <c r="D87" s="293"/>
      <c r="E87" s="293"/>
      <c r="F87" s="293"/>
      <c r="G87" s="293"/>
      <c r="H87" s="293"/>
      <c r="I87" s="293"/>
      <c r="J87" s="293"/>
      <c r="K87" s="293"/>
      <c r="L87" s="293"/>
      <c r="M87" s="293"/>
      <c r="N87" s="293"/>
      <c r="O87" s="293"/>
      <c r="P87" s="293"/>
      <c r="Q87" s="294"/>
    </row>
    <row r="88" spans="2:17" x14ac:dyDescent="0.25">
      <c r="B88" s="436"/>
      <c r="C88" s="293"/>
      <c r="D88" s="293"/>
      <c r="E88" s="293"/>
      <c r="F88" s="293"/>
      <c r="G88" s="293"/>
      <c r="H88" s="293"/>
      <c r="I88" s="293"/>
      <c r="J88" s="293"/>
      <c r="K88" s="293"/>
      <c r="L88" s="293"/>
      <c r="M88" s="293"/>
      <c r="N88" s="293"/>
      <c r="O88" s="293"/>
      <c r="P88" s="293"/>
      <c r="Q88" s="294"/>
    </row>
    <row r="89" spans="2:17" ht="38.25" x14ac:dyDescent="0.25">
      <c r="B89" s="300"/>
      <c r="C89" s="293"/>
      <c r="D89" s="388" t="s">
        <v>1563</v>
      </c>
      <c r="E89" s="319"/>
      <c r="F89" s="293"/>
      <c r="G89" s="293"/>
      <c r="H89" s="293"/>
      <c r="I89" s="293"/>
      <c r="J89" s="293"/>
      <c r="K89" s="293"/>
      <c r="L89" s="293"/>
      <c r="M89" s="293"/>
      <c r="N89" s="293"/>
      <c r="O89" s="293"/>
      <c r="P89" s="293"/>
      <c r="Q89" s="294"/>
    </row>
    <row r="90" spans="2:17" x14ac:dyDescent="0.25">
      <c r="B90" s="300"/>
      <c r="C90" s="306" t="s">
        <v>165</v>
      </c>
      <c r="D90" s="329">
        <f>'[1]Public sector'!C88</f>
        <v>0.86499999999999999</v>
      </c>
      <c r="E90" s="293"/>
      <c r="F90" s="293"/>
      <c r="G90" s="293"/>
      <c r="H90" s="293"/>
      <c r="I90" s="293"/>
      <c r="J90" s="293"/>
      <c r="K90" s="293"/>
      <c r="L90" s="293"/>
      <c r="M90" s="293"/>
      <c r="N90" s="293"/>
      <c r="O90" s="293"/>
      <c r="P90" s="293"/>
      <c r="Q90" s="294"/>
    </row>
    <row r="91" spans="2:17" x14ac:dyDescent="0.25">
      <c r="B91" s="300"/>
      <c r="C91" s="306" t="s">
        <v>1581</v>
      </c>
      <c r="D91" s="329">
        <f>'[1]Public sector'!C89</f>
        <v>6.4500000000000002E-2</v>
      </c>
      <c r="E91" s="293"/>
      <c r="F91" s="293"/>
      <c r="G91" s="293"/>
      <c r="H91" s="293"/>
      <c r="I91" s="293"/>
      <c r="J91" s="293"/>
      <c r="K91" s="293"/>
      <c r="L91" s="293"/>
      <c r="M91" s="293"/>
      <c r="N91" s="293"/>
      <c r="O91" s="293"/>
      <c r="P91" s="293"/>
      <c r="Q91" s="294"/>
    </row>
    <row r="92" spans="2:17" x14ac:dyDescent="0.25">
      <c r="B92" s="300"/>
      <c r="C92" s="306" t="s">
        <v>1582</v>
      </c>
      <c r="D92" s="329">
        <f>'[1]Public sector'!C90</f>
        <v>2.69E-2</v>
      </c>
      <c r="E92" s="293"/>
      <c r="F92" s="293"/>
      <c r="G92" s="293"/>
      <c r="H92" s="293"/>
      <c r="I92" s="293"/>
      <c r="J92" s="293"/>
      <c r="K92" s="293"/>
      <c r="L92" s="293"/>
      <c r="M92" s="293"/>
      <c r="N92" s="293"/>
      <c r="O92" s="293"/>
      <c r="P92" s="293"/>
      <c r="Q92" s="294"/>
    </row>
    <row r="93" spans="2:17" x14ac:dyDescent="0.25">
      <c r="B93" s="300"/>
      <c r="C93" s="306" t="s">
        <v>1583</v>
      </c>
      <c r="D93" s="329">
        <f>'[1]Public sector'!C91</f>
        <v>4.2099999999999999E-2</v>
      </c>
      <c r="E93" s="293"/>
      <c r="F93" s="293"/>
      <c r="G93" s="293"/>
      <c r="H93" s="293"/>
      <c r="I93" s="293"/>
      <c r="J93" s="293"/>
      <c r="K93" s="293"/>
      <c r="L93" s="293"/>
      <c r="M93" s="293"/>
      <c r="N93" s="293"/>
      <c r="O93" s="293"/>
      <c r="P93" s="293"/>
      <c r="Q93" s="294"/>
    </row>
    <row r="94" spans="2:17" x14ac:dyDescent="0.25">
      <c r="B94" s="300"/>
      <c r="C94" s="306" t="s">
        <v>92</v>
      </c>
      <c r="D94" s="329">
        <f>'[1]Public sector'!C92</f>
        <v>1.5E-3</v>
      </c>
      <c r="E94" s="293"/>
      <c r="F94" s="293"/>
      <c r="G94" s="293"/>
      <c r="H94" s="293"/>
      <c r="I94" s="293"/>
      <c r="J94" s="293"/>
      <c r="K94" s="293"/>
      <c r="L94" s="293"/>
      <c r="M94" s="293"/>
      <c r="N94" s="293"/>
      <c r="O94" s="293"/>
      <c r="P94" s="293"/>
      <c r="Q94" s="294"/>
    </row>
    <row r="95" spans="2:17" x14ac:dyDescent="0.25">
      <c r="B95" s="300"/>
      <c r="C95" s="293"/>
      <c r="D95" s="293"/>
      <c r="E95" s="293"/>
      <c r="F95" s="293"/>
      <c r="G95" s="293"/>
      <c r="H95" s="293"/>
      <c r="I95" s="293"/>
      <c r="J95" s="293"/>
      <c r="K95" s="293"/>
      <c r="L95" s="293"/>
      <c r="M95" s="293"/>
      <c r="N95" s="293"/>
      <c r="O95" s="293"/>
      <c r="P95" s="293"/>
      <c r="Q95" s="294"/>
    </row>
    <row r="96" spans="2:17" x14ac:dyDescent="0.25">
      <c r="B96" s="300"/>
      <c r="C96" s="293"/>
      <c r="D96" s="293"/>
      <c r="E96" s="293"/>
      <c r="F96" s="293"/>
      <c r="G96" s="293"/>
      <c r="H96" s="293"/>
      <c r="I96" s="293"/>
      <c r="J96" s="293"/>
      <c r="K96" s="293"/>
      <c r="L96" s="293"/>
      <c r="M96" s="293"/>
      <c r="N96" s="293"/>
      <c r="O96" s="293"/>
      <c r="P96" s="293"/>
      <c r="Q96" s="294"/>
    </row>
    <row r="97" spans="2:17" x14ac:dyDescent="0.25">
      <c r="B97" s="300" t="s">
        <v>1584</v>
      </c>
      <c r="C97" s="316" t="s">
        <v>1526</v>
      </c>
      <c r="D97" s="293"/>
      <c r="E97" s="293"/>
      <c r="F97" s="293"/>
      <c r="G97" s="293"/>
      <c r="H97" s="293"/>
      <c r="I97" s="293"/>
      <c r="J97" s="293"/>
      <c r="K97" s="293"/>
      <c r="L97" s="293"/>
      <c r="M97" s="293"/>
      <c r="N97" s="293"/>
      <c r="O97" s="293"/>
      <c r="P97" s="293"/>
      <c r="Q97" s="294"/>
    </row>
    <row r="98" spans="2:17" x14ac:dyDescent="0.25">
      <c r="B98" s="300"/>
      <c r="C98" s="293"/>
      <c r="D98" s="293"/>
      <c r="E98" s="293"/>
      <c r="F98" s="293"/>
      <c r="G98" s="293"/>
      <c r="H98" s="293"/>
      <c r="I98" s="293"/>
      <c r="J98" s="293"/>
      <c r="K98" s="293"/>
      <c r="L98" s="293"/>
      <c r="M98" s="293"/>
      <c r="N98" s="293"/>
      <c r="O98" s="293"/>
      <c r="P98" s="293"/>
      <c r="Q98" s="294"/>
    </row>
    <row r="99" spans="2:17" ht="38.25" x14ac:dyDescent="0.25">
      <c r="B99" s="300"/>
      <c r="C99" s="293"/>
      <c r="D99" s="388" t="s">
        <v>1563</v>
      </c>
      <c r="E99" s="319"/>
      <c r="F99" s="293"/>
      <c r="G99" s="293"/>
      <c r="H99" s="293"/>
      <c r="I99" s="293"/>
      <c r="J99" s="293"/>
      <c r="K99" s="293"/>
      <c r="L99" s="293"/>
      <c r="M99" s="293"/>
      <c r="N99" s="293"/>
      <c r="O99" s="293"/>
      <c r="P99" s="293"/>
      <c r="Q99" s="294"/>
    </row>
    <row r="100" spans="2:17" x14ac:dyDescent="0.25">
      <c r="B100" s="300"/>
      <c r="C100" s="306" t="s">
        <v>657</v>
      </c>
      <c r="D100" s="329">
        <f>'[1]Public sector'!C98</f>
        <v>0.79120000000000001</v>
      </c>
      <c r="E100" s="293"/>
      <c r="F100" s="293"/>
      <c r="G100" s="293"/>
      <c r="H100" s="293"/>
      <c r="I100" s="293"/>
      <c r="J100" s="293"/>
      <c r="K100" s="293"/>
      <c r="L100" s="293"/>
      <c r="M100" s="293"/>
      <c r="N100" s="293"/>
      <c r="O100" s="293"/>
      <c r="P100" s="293"/>
      <c r="Q100" s="294"/>
    </row>
    <row r="101" spans="2:17" x14ac:dyDescent="0.25">
      <c r="B101" s="300"/>
      <c r="C101" s="306" t="s">
        <v>1527</v>
      </c>
      <c r="D101" s="329"/>
      <c r="E101" s="293"/>
      <c r="F101" s="293"/>
      <c r="G101" s="293"/>
      <c r="H101" s="293"/>
      <c r="I101" s="293"/>
      <c r="J101" s="293"/>
      <c r="K101" s="293"/>
      <c r="L101" s="293"/>
      <c r="M101" s="293"/>
      <c r="N101" s="293"/>
      <c r="O101" s="293"/>
      <c r="P101" s="293"/>
      <c r="Q101" s="294"/>
    </row>
    <row r="102" spans="2:17" x14ac:dyDescent="0.25">
      <c r="B102" s="300"/>
      <c r="C102" s="306" t="s">
        <v>1528</v>
      </c>
      <c r="D102" s="329">
        <f>'[1]Public sector'!C100</f>
        <v>0.20880000000000001</v>
      </c>
      <c r="E102" s="293"/>
      <c r="F102" s="293"/>
      <c r="G102" s="293"/>
      <c r="H102" s="293"/>
      <c r="I102" s="293"/>
      <c r="J102" s="293"/>
      <c r="K102" s="293"/>
      <c r="L102" s="293"/>
      <c r="M102" s="293"/>
      <c r="N102" s="293"/>
      <c r="O102" s="293"/>
      <c r="P102" s="293"/>
      <c r="Q102" s="294"/>
    </row>
    <row r="103" spans="2:17" x14ac:dyDescent="0.25">
      <c r="B103" s="300"/>
      <c r="C103" s="306" t="s">
        <v>92</v>
      </c>
      <c r="D103" s="326"/>
      <c r="E103" s="293"/>
      <c r="F103" s="293"/>
      <c r="G103" s="293"/>
      <c r="H103" s="293"/>
      <c r="I103" s="293"/>
      <c r="J103" s="293"/>
      <c r="K103" s="293"/>
      <c r="L103" s="293"/>
      <c r="M103" s="293"/>
      <c r="N103" s="293"/>
      <c r="O103" s="293"/>
      <c r="P103" s="293"/>
      <c r="Q103" s="294"/>
    </row>
    <row r="104" spans="2:17" x14ac:dyDescent="0.25">
      <c r="B104" s="300"/>
      <c r="C104" s="306" t="s">
        <v>1367</v>
      </c>
      <c r="D104" s="326"/>
      <c r="E104" s="293"/>
      <c r="F104" s="293"/>
      <c r="G104" s="293"/>
      <c r="H104" s="293"/>
      <c r="I104" s="293"/>
      <c r="J104" s="293"/>
      <c r="K104" s="293"/>
      <c r="L104" s="293"/>
      <c r="M104" s="293"/>
      <c r="N104" s="293"/>
      <c r="O104" s="293"/>
      <c r="P104" s="293"/>
      <c r="Q104" s="294"/>
    </row>
    <row r="105" spans="2:17" x14ac:dyDescent="0.25">
      <c r="B105" s="300"/>
      <c r="C105" s="293"/>
      <c r="D105" s="293"/>
      <c r="E105" s="293"/>
      <c r="F105" s="293"/>
      <c r="G105" s="293"/>
      <c r="H105" s="293"/>
      <c r="I105" s="293"/>
      <c r="J105" s="293"/>
      <c r="K105" s="293"/>
      <c r="L105" s="293"/>
      <c r="M105" s="293"/>
      <c r="N105" s="293"/>
      <c r="O105" s="293"/>
      <c r="P105" s="293"/>
      <c r="Q105" s="294"/>
    </row>
    <row r="106" spans="2:17" x14ac:dyDescent="0.25">
      <c r="B106" s="300"/>
      <c r="C106" s="293"/>
      <c r="D106" s="293"/>
      <c r="E106" s="293"/>
      <c r="F106" s="293"/>
      <c r="G106" s="293"/>
      <c r="H106" s="293"/>
      <c r="I106" s="293"/>
      <c r="J106" s="293"/>
      <c r="K106" s="293"/>
      <c r="L106" s="293"/>
      <c r="M106" s="293"/>
      <c r="N106" s="293"/>
      <c r="O106" s="293"/>
      <c r="P106" s="293"/>
      <c r="Q106" s="294"/>
    </row>
    <row r="107" spans="2:17" x14ac:dyDescent="0.25">
      <c r="B107" s="300" t="s">
        <v>1585</v>
      </c>
      <c r="C107" s="316" t="s">
        <v>1538</v>
      </c>
      <c r="D107" s="293"/>
      <c r="E107" s="293"/>
      <c r="F107" s="293"/>
      <c r="G107" s="293"/>
      <c r="H107" s="293"/>
      <c r="I107" s="293"/>
      <c r="J107" s="293"/>
      <c r="K107" s="293"/>
      <c r="L107" s="293"/>
      <c r="M107" s="293"/>
      <c r="N107" s="293"/>
      <c r="O107" s="293"/>
      <c r="P107" s="293"/>
      <c r="Q107" s="294"/>
    </row>
    <row r="108" spans="2:17" x14ac:dyDescent="0.25">
      <c r="B108" s="436"/>
      <c r="C108" s="316"/>
      <c r="D108" s="293"/>
      <c r="E108" s="293"/>
      <c r="F108" s="293"/>
      <c r="G108" s="293"/>
      <c r="H108" s="293"/>
      <c r="I108" s="293"/>
      <c r="J108" s="293"/>
      <c r="K108" s="293"/>
      <c r="L108" s="293"/>
      <c r="M108" s="293"/>
      <c r="N108" s="293"/>
      <c r="O108" s="293"/>
      <c r="P108" s="293"/>
      <c r="Q108" s="294"/>
    </row>
    <row r="109" spans="2:17" x14ac:dyDescent="0.25">
      <c r="B109" s="300"/>
      <c r="C109" s="820" t="s">
        <v>1586</v>
      </c>
      <c r="D109" s="821"/>
      <c r="E109" s="438">
        <f>'[1]Public sector'!$D$107</f>
        <v>3356</v>
      </c>
      <c r="F109" s="293"/>
      <c r="G109" s="293"/>
      <c r="H109" s="293"/>
      <c r="I109" s="302"/>
      <c r="J109" s="293"/>
      <c r="K109" s="293"/>
      <c r="L109" s="293"/>
      <c r="M109" s="293"/>
      <c r="N109" s="293"/>
      <c r="O109" s="293"/>
      <c r="P109" s="293"/>
      <c r="Q109" s="294"/>
    </row>
    <row r="110" spans="2:17" x14ac:dyDescent="0.25">
      <c r="B110" s="387"/>
      <c r="C110" s="820" t="s">
        <v>1540</v>
      </c>
      <c r="D110" s="821"/>
      <c r="E110" s="439">
        <f>'[1]Public sector'!$D$108</f>
        <v>8053227.1536710365</v>
      </c>
      <c r="F110" s="293"/>
      <c r="G110" s="293"/>
      <c r="H110" s="293"/>
      <c r="I110" s="293"/>
      <c r="J110" s="293"/>
      <c r="K110" s="293"/>
      <c r="L110" s="293"/>
      <c r="M110" s="293"/>
      <c r="N110" s="293"/>
      <c r="O110" s="293"/>
      <c r="P110" s="293"/>
      <c r="Q110" s="294"/>
    </row>
    <row r="111" spans="2:17" x14ac:dyDescent="0.25">
      <c r="B111" s="387"/>
      <c r="C111" s="314"/>
      <c r="D111" s="324"/>
      <c r="E111" s="324"/>
      <c r="F111" s="320"/>
      <c r="G111" s="293"/>
      <c r="H111" s="293"/>
      <c r="I111" s="293"/>
      <c r="J111" s="293"/>
      <c r="K111" s="293"/>
      <c r="L111" s="293"/>
      <c r="M111" s="293"/>
      <c r="N111" s="293"/>
      <c r="O111" s="293"/>
      <c r="P111" s="293"/>
      <c r="Q111" s="294"/>
    </row>
    <row r="112" spans="2:17" s="62" customFormat="1" ht="26.25" x14ac:dyDescent="0.25">
      <c r="B112" s="346"/>
      <c r="C112" s="314"/>
      <c r="D112" s="324"/>
      <c r="E112" s="353" t="s">
        <v>1541</v>
      </c>
      <c r="F112" s="320"/>
      <c r="G112" s="320"/>
      <c r="H112" s="320"/>
      <c r="I112" s="323"/>
      <c r="J112" s="323"/>
      <c r="K112" s="323"/>
      <c r="L112" s="323"/>
      <c r="M112" s="323"/>
      <c r="N112" s="323"/>
      <c r="O112" s="323"/>
      <c r="P112" s="323"/>
      <c r="Q112" s="349"/>
    </row>
    <row r="113" spans="2:17" x14ac:dyDescent="0.25">
      <c r="B113" s="387"/>
      <c r="C113" s="820" t="s">
        <v>1542</v>
      </c>
      <c r="D113" s="826"/>
      <c r="E113" s="322">
        <f>'[1]Public sector'!$D$111</f>
        <v>9.469772660558369E-2</v>
      </c>
      <c r="F113" s="440"/>
      <c r="G113" s="293"/>
      <c r="H113" s="293"/>
      <c r="I113" s="293"/>
      <c r="J113" s="293"/>
      <c r="K113" s="293"/>
      <c r="L113" s="293"/>
      <c r="M113" s="293"/>
      <c r="N113" s="293"/>
      <c r="O113" s="293"/>
      <c r="P113" s="293"/>
      <c r="Q113" s="294"/>
    </row>
    <row r="114" spans="2:17" x14ac:dyDescent="0.25">
      <c r="B114" s="387"/>
      <c r="C114" s="820" t="s">
        <v>1543</v>
      </c>
      <c r="D114" s="826"/>
      <c r="E114" s="322">
        <f>'[1]Public sector'!$D$112</f>
        <v>0.12194910488012192</v>
      </c>
      <c r="F114" s="440"/>
      <c r="G114" s="293"/>
      <c r="H114" s="293"/>
      <c r="I114" s="293"/>
      <c r="J114" s="293"/>
      <c r="K114" s="293"/>
      <c r="L114" s="293"/>
      <c r="M114" s="293"/>
      <c r="N114" s="293"/>
      <c r="O114" s="293"/>
      <c r="P114" s="293"/>
      <c r="Q114" s="294"/>
    </row>
    <row r="115" spans="2:17" x14ac:dyDescent="0.25">
      <c r="B115" s="387"/>
      <c r="C115" s="293"/>
      <c r="D115" s="293"/>
      <c r="E115" s="293"/>
      <c r="F115" s="293"/>
      <c r="G115" s="293"/>
      <c r="H115" s="293"/>
      <c r="I115" s="293"/>
      <c r="J115" s="293"/>
      <c r="K115" s="293"/>
      <c r="L115" s="293"/>
      <c r="M115" s="293"/>
      <c r="N115" s="293"/>
      <c r="O115" s="293"/>
      <c r="P115" s="293"/>
      <c r="Q115" s="294"/>
    </row>
    <row r="116" spans="2:17" x14ac:dyDescent="0.25">
      <c r="B116" s="387"/>
      <c r="C116" s="293"/>
      <c r="D116" s="293"/>
      <c r="E116" s="293"/>
      <c r="F116" s="293"/>
      <c r="G116" s="293"/>
      <c r="H116" s="293"/>
      <c r="I116" s="293"/>
      <c r="J116" s="293"/>
      <c r="K116" s="293"/>
      <c r="L116" s="293"/>
      <c r="M116" s="293"/>
      <c r="N116" s="293"/>
      <c r="O116" s="293"/>
      <c r="P116" s="293"/>
      <c r="Q116" s="294"/>
    </row>
    <row r="117" spans="2:17" ht="39" thickBot="1" x14ac:dyDescent="0.3">
      <c r="B117" s="387"/>
      <c r="C117" s="354" t="s">
        <v>1587</v>
      </c>
      <c r="D117" s="355" t="s">
        <v>1539</v>
      </c>
      <c r="E117" s="355" t="s">
        <v>1310</v>
      </c>
      <c r="F117" s="355" t="s">
        <v>1547</v>
      </c>
      <c r="G117" s="293"/>
      <c r="H117" s="293"/>
      <c r="I117" s="293"/>
      <c r="J117" s="293"/>
      <c r="K117" s="293"/>
      <c r="L117" s="293"/>
      <c r="M117" s="293"/>
      <c r="N117" s="293"/>
      <c r="O117" s="293"/>
      <c r="P117" s="293"/>
      <c r="Q117" s="294"/>
    </row>
    <row r="118" spans="2:17" x14ac:dyDescent="0.25">
      <c r="B118" s="387"/>
      <c r="C118" s="441" t="s">
        <v>1235</v>
      </c>
      <c r="D118" s="616">
        <f>'[1]Public sector'!C116</f>
        <v>3443</v>
      </c>
      <c r="E118" s="442">
        <f>'[1]Public sector'!D116</f>
        <v>702.79402009628154</v>
      </c>
      <c r="F118" s="307">
        <f>'[1]Public sector'!E116</f>
        <v>1.1807418235856836E-2</v>
      </c>
      <c r="G118" s="293"/>
      <c r="H118" s="293"/>
      <c r="I118" s="293"/>
      <c r="J118" s="293"/>
      <c r="K118" s="293"/>
      <c r="L118" s="293"/>
      <c r="M118" s="293"/>
      <c r="N118" s="293"/>
      <c r="O118" s="293"/>
      <c r="P118" s="293"/>
      <c r="Q118" s="294"/>
    </row>
    <row r="119" spans="2:17" x14ac:dyDescent="0.25">
      <c r="B119" s="387"/>
      <c r="C119" s="441" t="s">
        <v>1236</v>
      </c>
      <c r="D119" s="617">
        <f>'[1]Public sector'!C117</f>
        <v>1307</v>
      </c>
      <c r="E119" s="442">
        <f>'[1]Public sector'!D117</f>
        <v>936.06916900438978</v>
      </c>
      <c r="F119" s="307">
        <f>'[1]Public sector'!E117</f>
        <v>1.5726599629592188E-2</v>
      </c>
      <c r="G119" s="293"/>
      <c r="H119" s="293"/>
      <c r="I119" s="293"/>
      <c r="J119" s="293"/>
      <c r="K119" s="293"/>
      <c r="L119" s="293"/>
      <c r="M119" s="293"/>
      <c r="N119" s="293"/>
      <c r="O119" s="293"/>
      <c r="P119" s="293"/>
      <c r="Q119" s="294"/>
    </row>
    <row r="120" spans="2:17" x14ac:dyDescent="0.25">
      <c r="B120" s="387"/>
      <c r="C120" s="441" t="s">
        <v>1237</v>
      </c>
      <c r="D120" s="617">
        <f>'[1]Public sector'!C118</f>
        <v>2091</v>
      </c>
      <c r="E120" s="442">
        <f>'[1]Public sector'!D118</f>
        <v>4795.9219399623289</v>
      </c>
      <c r="F120" s="307">
        <f>'[1]Public sector'!E118</f>
        <v>8.0574755265987091E-2</v>
      </c>
      <c r="G120" s="293"/>
      <c r="H120" s="293"/>
      <c r="I120" s="293"/>
      <c r="J120" s="293"/>
      <c r="K120" s="293"/>
      <c r="L120" s="293"/>
      <c r="M120" s="293"/>
      <c r="N120" s="293"/>
      <c r="O120" s="293"/>
      <c r="P120" s="293"/>
      <c r="Q120" s="294"/>
    </row>
    <row r="121" spans="2:17" x14ac:dyDescent="0.25">
      <c r="B121" s="387"/>
      <c r="C121" s="441" t="s">
        <v>1238</v>
      </c>
      <c r="D121" s="617">
        <f>'[1]Public sector'!C119</f>
        <v>464</v>
      </c>
      <c r="E121" s="442">
        <f>'[1]Public sector'!D119</f>
        <v>3393.9344503119996</v>
      </c>
      <c r="F121" s="307">
        <f>'[1]Public sector'!E119</f>
        <v>5.702041049584719E-2</v>
      </c>
      <c r="G121" s="293"/>
      <c r="H121" s="293"/>
      <c r="I121" s="293"/>
      <c r="J121" s="293"/>
      <c r="K121" s="293"/>
      <c r="L121" s="293"/>
      <c r="M121" s="293"/>
      <c r="N121" s="293"/>
      <c r="O121" s="293"/>
      <c r="P121" s="293"/>
      <c r="Q121" s="294"/>
    </row>
    <row r="122" spans="2:17" x14ac:dyDescent="0.25">
      <c r="B122" s="387"/>
      <c r="C122" s="441" t="s">
        <v>1239</v>
      </c>
      <c r="D122" s="617">
        <f>'[1]Public sector'!C120</f>
        <v>394</v>
      </c>
      <c r="E122" s="442">
        <f>'[1]Public sector'!D120</f>
        <v>7926.4326494949983</v>
      </c>
      <c r="F122" s="307">
        <f>'[1]Public sector'!E120</f>
        <v>0.13316946748937405</v>
      </c>
      <c r="G122" s="293"/>
      <c r="H122" s="293"/>
      <c r="I122" s="293"/>
      <c r="J122" s="293"/>
      <c r="K122" s="293"/>
      <c r="L122" s="293"/>
      <c r="M122" s="293"/>
      <c r="N122" s="293"/>
      <c r="O122" s="293"/>
      <c r="P122" s="293"/>
      <c r="Q122" s="294"/>
    </row>
    <row r="123" spans="2:17" x14ac:dyDescent="0.25">
      <c r="B123" s="387"/>
      <c r="C123" s="441" t="s">
        <v>1240</v>
      </c>
      <c r="D123" s="617">
        <f>'[1]Public sector'!C121</f>
        <v>27</v>
      </c>
      <c r="E123" s="442">
        <f>'[1]Public sector'!D121</f>
        <v>1883.2892317800001</v>
      </c>
      <c r="F123" s="307">
        <f>'[1]Public sector'!E121</f>
        <v>3.1640541869814978E-2</v>
      </c>
      <c r="G123" s="293"/>
      <c r="H123" s="293"/>
      <c r="I123" s="293"/>
      <c r="J123" s="293"/>
      <c r="K123" s="293"/>
      <c r="L123" s="293"/>
      <c r="M123" s="293"/>
      <c r="N123" s="293"/>
      <c r="O123" s="293"/>
      <c r="P123" s="293"/>
      <c r="Q123" s="294"/>
    </row>
    <row r="124" spans="2:17" x14ac:dyDescent="0.25">
      <c r="B124" s="387"/>
      <c r="C124" s="441" t="s">
        <v>1241</v>
      </c>
      <c r="D124" s="618">
        <f>'[1]Public sector'!C122</f>
        <v>35</v>
      </c>
      <c r="E124" s="443">
        <f>'[1]Public sector'!D122</f>
        <v>7388.18886707</v>
      </c>
      <c r="F124" s="307">
        <f>'[1]Public sector'!E122</f>
        <v>0.12412660532746946</v>
      </c>
      <c r="G124" s="293"/>
      <c r="H124" s="293"/>
      <c r="I124" s="293"/>
      <c r="J124" s="293"/>
      <c r="K124" s="293"/>
      <c r="L124" s="293"/>
      <c r="M124" s="293"/>
      <c r="N124" s="293"/>
      <c r="O124" s="293"/>
      <c r="P124" s="293"/>
      <c r="Q124" s="294"/>
    </row>
    <row r="125" spans="2:17" x14ac:dyDescent="0.25">
      <c r="B125" s="387"/>
      <c r="C125" s="357" t="s">
        <v>1317</v>
      </c>
      <c r="D125" s="358">
        <f>SUM(D118:D124)</f>
        <v>7761</v>
      </c>
      <c r="E125" s="358">
        <f>SUM(E118:E124)</f>
        <v>27026.630327719999</v>
      </c>
      <c r="F125" s="359">
        <f>SUM(F118:F124)</f>
        <v>0.45406579831394173</v>
      </c>
      <c r="G125" s="293"/>
      <c r="H125" s="293"/>
      <c r="I125" s="293"/>
      <c r="J125" s="293"/>
      <c r="K125" s="293"/>
      <c r="L125" s="293"/>
      <c r="M125" s="293"/>
      <c r="N125" s="293"/>
      <c r="O125" s="293"/>
      <c r="P125" s="293"/>
      <c r="Q125" s="294"/>
    </row>
    <row r="126" spans="2:17" x14ac:dyDescent="0.25">
      <c r="B126" s="387"/>
      <c r="C126" s="293"/>
      <c r="D126" s="293"/>
      <c r="E126" s="293"/>
      <c r="F126" s="293"/>
      <c r="G126" s="293"/>
      <c r="H126" s="293"/>
      <c r="I126" s="293"/>
      <c r="J126" s="293"/>
      <c r="K126" s="293"/>
      <c r="L126" s="293"/>
      <c r="M126" s="293"/>
      <c r="N126" s="293"/>
      <c r="O126" s="293"/>
      <c r="P126" s="293"/>
      <c r="Q126" s="294"/>
    </row>
    <row r="127" spans="2:17" x14ac:dyDescent="0.25">
      <c r="B127" s="436"/>
      <c r="C127" s="293"/>
      <c r="D127" s="293"/>
      <c r="E127" s="293"/>
      <c r="F127" s="293"/>
      <c r="G127" s="293"/>
      <c r="H127" s="293"/>
      <c r="I127" s="293"/>
      <c r="J127" s="293"/>
      <c r="K127" s="293"/>
      <c r="L127" s="293"/>
      <c r="M127" s="293"/>
      <c r="N127" s="293"/>
      <c r="O127" s="293"/>
      <c r="P127" s="293"/>
      <c r="Q127" s="294"/>
    </row>
    <row r="128" spans="2:17" x14ac:dyDescent="0.25">
      <c r="B128" s="436" t="s">
        <v>1588</v>
      </c>
      <c r="C128" s="316" t="s">
        <v>1589</v>
      </c>
      <c r="D128" s="293"/>
      <c r="E128" s="293"/>
      <c r="F128" s="293"/>
      <c r="G128" s="293"/>
      <c r="H128" s="293"/>
      <c r="I128" s="293"/>
      <c r="J128" s="293"/>
      <c r="K128" s="293"/>
      <c r="L128" s="293"/>
      <c r="M128" s="293"/>
      <c r="N128" s="293"/>
      <c r="O128" s="293"/>
      <c r="P128" s="293"/>
      <c r="Q128" s="294"/>
    </row>
    <row r="129" spans="2:17" x14ac:dyDescent="0.25">
      <c r="B129" s="436"/>
      <c r="C129" s="293"/>
      <c r="D129" s="293"/>
      <c r="E129" s="293"/>
      <c r="F129" s="293"/>
      <c r="G129" s="293"/>
      <c r="H129" s="293"/>
      <c r="I129" s="293"/>
      <c r="J129" s="293"/>
      <c r="K129" s="293"/>
      <c r="L129" s="293"/>
      <c r="M129" s="293"/>
      <c r="N129" s="293"/>
      <c r="O129" s="293"/>
      <c r="P129" s="293"/>
      <c r="Q129" s="294"/>
    </row>
    <row r="130" spans="2:17" x14ac:dyDescent="0.25">
      <c r="B130" s="436"/>
      <c r="C130" s="293"/>
      <c r="D130" s="293"/>
      <c r="E130" s="293"/>
      <c r="F130" s="293"/>
      <c r="G130" s="293"/>
      <c r="H130" s="293"/>
      <c r="I130" s="293"/>
      <c r="J130" s="293"/>
      <c r="K130" s="293"/>
      <c r="L130" s="293"/>
      <c r="M130" s="293"/>
      <c r="N130" s="293"/>
      <c r="O130" s="293"/>
      <c r="P130" s="293"/>
      <c r="Q130" s="294"/>
    </row>
    <row r="131" spans="2:17" x14ac:dyDescent="0.25">
      <c r="B131" s="436"/>
      <c r="C131" s="293"/>
      <c r="D131" s="444" t="s">
        <v>1317</v>
      </c>
      <c r="E131" s="444" t="s">
        <v>1590</v>
      </c>
      <c r="F131" s="444" t="s">
        <v>1591</v>
      </c>
      <c r="G131" s="293"/>
      <c r="H131" s="293"/>
      <c r="I131" s="293"/>
      <c r="J131" s="293"/>
      <c r="K131" s="293"/>
      <c r="L131" s="293"/>
      <c r="M131" s="293"/>
      <c r="N131" s="293"/>
      <c r="O131" s="293"/>
      <c r="P131" s="293"/>
      <c r="Q131" s="294"/>
    </row>
    <row r="132" spans="2:17" x14ac:dyDescent="0.25">
      <c r="B132" s="436"/>
      <c r="C132" s="445" t="s">
        <v>1310</v>
      </c>
      <c r="D132" s="361">
        <f>E132+F132</f>
        <v>0</v>
      </c>
      <c r="E132" s="361">
        <v>0</v>
      </c>
      <c r="F132" s="362">
        <f>SUM(E138:E150)</f>
        <v>0</v>
      </c>
      <c r="G132" s="293"/>
      <c r="H132" s="293"/>
      <c r="I132" s="293"/>
      <c r="J132" s="293"/>
      <c r="K132" s="293"/>
      <c r="L132" s="293"/>
      <c r="M132" s="293"/>
      <c r="N132" s="293"/>
      <c r="O132" s="293"/>
      <c r="P132" s="293"/>
      <c r="Q132" s="294"/>
    </row>
    <row r="133" spans="2:17" x14ac:dyDescent="0.25">
      <c r="B133" s="436"/>
      <c r="C133" s="314"/>
      <c r="D133" s="323"/>
      <c r="E133" s="323"/>
      <c r="F133" s="301"/>
      <c r="G133" s="323"/>
      <c r="H133" s="293"/>
      <c r="I133" s="293"/>
      <c r="J133" s="293"/>
      <c r="K133" s="293"/>
      <c r="L133" s="293"/>
      <c r="M133" s="293"/>
      <c r="N133" s="293"/>
      <c r="O133" s="293"/>
      <c r="P133" s="293"/>
      <c r="Q133" s="294"/>
    </row>
    <row r="134" spans="2:17" x14ac:dyDescent="0.25">
      <c r="B134" s="300"/>
      <c r="C134" s="331"/>
      <c r="D134" s="293"/>
      <c r="E134" s="293"/>
      <c r="F134" s="293"/>
      <c r="G134" s="302"/>
      <c r="H134" s="293"/>
      <c r="I134" s="293"/>
      <c r="J134" s="293"/>
      <c r="K134" s="293"/>
      <c r="L134" s="293"/>
      <c r="M134" s="293"/>
      <c r="N134" s="293"/>
      <c r="O134" s="293"/>
      <c r="P134" s="293"/>
      <c r="Q134" s="294"/>
    </row>
    <row r="135" spans="2:17" s="323" customFormat="1" x14ac:dyDescent="0.25">
      <c r="B135" s="346"/>
      <c r="C135" s="804" t="s">
        <v>1592</v>
      </c>
      <c r="D135" s="805"/>
      <c r="E135" s="805"/>
      <c r="F135" s="805"/>
      <c r="G135" s="805"/>
      <c r="H135" s="805"/>
      <c r="I135" s="805"/>
      <c r="J135" s="805"/>
      <c r="K135" s="805"/>
      <c r="L135" s="805"/>
      <c r="M135" s="805"/>
      <c r="N135" s="806"/>
      <c r="Q135" s="349"/>
    </row>
    <row r="136" spans="2:17" ht="26.25" customHeight="1" x14ac:dyDescent="0.25">
      <c r="B136" s="300"/>
      <c r="C136" s="778" t="s">
        <v>1554</v>
      </c>
      <c r="D136" s="778" t="s">
        <v>1555</v>
      </c>
      <c r="E136" s="807" t="s">
        <v>1556</v>
      </c>
      <c r="F136" s="809" t="s">
        <v>1283</v>
      </c>
      <c r="G136" s="810"/>
      <c r="H136" s="811"/>
      <c r="I136" s="807" t="s">
        <v>1557</v>
      </c>
      <c r="J136" s="807" t="s">
        <v>1558</v>
      </c>
      <c r="K136" s="827" t="s">
        <v>1559</v>
      </c>
      <c r="L136" s="828"/>
      <c r="M136" s="828"/>
      <c r="N136" s="829"/>
      <c r="O136" s="293"/>
      <c r="P136" s="293"/>
      <c r="Q136" s="294"/>
    </row>
    <row r="137" spans="2:17" x14ac:dyDescent="0.25">
      <c r="B137" s="300"/>
      <c r="C137" s="779"/>
      <c r="D137" s="779"/>
      <c r="E137" s="808"/>
      <c r="F137" s="363" t="s">
        <v>1287</v>
      </c>
      <c r="G137" s="363" t="s">
        <v>1288</v>
      </c>
      <c r="H137" s="363" t="s">
        <v>1289</v>
      </c>
      <c r="I137" s="808"/>
      <c r="J137" s="808"/>
      <c r="K137" s="830"/>
      <c r="L137" s="831"/>
      <c r="M137" s="831"/>
      <c r="N137" s="832"/>
      <c r="O137" s="293"/>
      <c r="P137" s="293"/>
      <c r="Q137" s="294"/>
    </row>
    <row r="138" spans="2:17" x14ac:dyDescent="0.25">
      <c r="B138" s="300"/>
      <c r="C138" s="446"/>
      <c r="D138" s="447"/>
      <c r="E138" s="448"/>
      <c r="F138" s="448"/>
      <c r="G138" s="448"/>
      <c r="H138" s="448"/>
      <c r="I138" s="447"/>
      <c r="J138" s="449"/>
      <c r="K138" s="824"/>
      <c r="L138" s="825"/>
      <c r="M138" s="825"/>
      <c r="N138" s="825"/>
      <c r="O138" s="293"/>
      <c r="P138" s="293"/>
      <c r="Q138" s="294"/>
    </row>
    <row r="139" spans="2:17" x14ac:dyDescent="0.25">
      <c r="B139" s="300"/>
      <c r="C139" s="446"/>
      <c r="D139" s="450"/>
      <c r="E139" s="448"/>
      <c r="F139" s="448"/>
      <c r="G139" s="448"/>
      <c r="H139" s="448"/>
      <c r="I139" s="450"/>
      <c r="J139" s="451"/>
      <c r="K139" s="833"/>
      <c r="L139" s="825"/>
      <c r="M139" s="825"/>
      <c r="N139" s="825"/>
      <c r="O139" s="293"/>
      <c r="P139" s="293"/>
      <c r="Q139" s="294"/>
    </row>
    <row r="140" spans="2:17" x14ac:dyDescent="0.25">
      <c r="B140" s="300"/>
      <c r="C140" s="446"/>
      <c r="D140" s="447"/>
      <c r="E140" s="448"/>
      <c r="F140" s="448"/>
      <c r="G140" s="448"/>
      <c r="H140" s="448"/>
      <c r="I140" s="447"/>
      <c r="J140" s="449"/>
      <c r="K140" s="824"/>
      <c r="L140" s="825"/>
      <c r="M140" s="825"/>
      <c r="N140" s="825"/>
      <c r="O140" s="293"/>
      <c r="P140" s="293"/>
      <c r="Q140" s="294"/>
    </row>
    <row r="141" spans="2:17" x14ac:dyDescent="0.25">
      <c r="B141" s="300"/>
      <c r="C141" s="446"/>
      <c r="D141" s="447"/>
      <c r="E141" s="448"/>
      <c r="F141" s="448"/>
      <c r="G141" s="448"/>
      <c r="H141" s="448"/>
      <c r="I141" s="447"/>
      <c r="J141" s="449"/>
      <c r="K141" s="824"/>
      <c r="L141" s="825"/>
      <c r="M141" s="825"/>
      <c r="N141" s="825"/>
      <c r="O141" s="293"/>
      <c r="P141" s="293"/>
      <c r="Q141" s="294"/>
    </row>
    <row r="142" spans="2:17" x14ac:dyDescent="0.25">
      <c r="B142" s="300"/>
      <c r="C142" s="446"/>
      <c r="D142" s="447"/>
      <c r="E142" s="448"/>
      <c r="F142" s="448"/>
      <c r="G142" s="448"/>
      <c r="H142" s="448"/>
      <c r="I142" s="447"/>
      <c r="J142" s="449"/>
      <c r="K142" s="824"/>
      <c r="L142" s="825"/>
      <c r="M142" s="825"/>
      <c r="N142" s="825"/>
      <c r="O142" s="293"/>
      <c r="P142" s="293"/>
      <c r="Q142" s="294"/>
    </row>
    <row r="143" spans="2:17" x14ac:dyDescent="0.25">
      <c r="B143" s="300"/>
      <c r="C143" s="446"/>
      <c r="D143" s="447"/>
      <c r="E143" s="448"/>
      <c r="F143" s="448"/>
      <c r="G143" s="448"/>
      <c r="H143" s="448"/>
      <c r="I143" s="447"/>
      <c r="J143" s="449"/>
      <c r="K143" s="824"/>
      <c r="L143" s="825"/>
      <c r="M143" s="825"/>
      <c r="N143" s="825"/>
      <c r="O143" s="293"/>
      <c r="P143" s="293"/>
      <c r="Q143" s="294"/>
    </row>
    <row r="144" spans="2:17" x14ac:dyDescent="0.25">
      <c r="B144" s="300"/>
      <c r="C144" s="446"/>
      <c r="D144" s="447"/>
      <c r="E144" s="448"/>
      <c r="F144" s="448"/>
      <c r="G144" s="448"/>
      <c r="H144" s="448"/>
      <c r="I144" s="447"/>
      <c r="J144" s="449"/>
      <c r="K144" s="824"/>
      <c r="L144" s="825"/>
      <c r="M144" s="825"/>
      <c r="N144" s="825"/>
      <c r="O144" s="293"/>
      <c r="P144" s="293"/>
      <c r="Q144" s="294"/>
    </row>
    <row r="145" spans="2:17" x14ac:dyDescent="0.25">
      <c r="B145" s="300"/>
      <c r="C145" s="446"/>
      <c r="D145" s="447"/>
      <c r="E145" s="448"/>
      <c r="F145" s="448"/>
      <c r="G145" s="448"/>
      <c r="H145" s="448"/>
      <c r="I145" s="447"/>
      <c r="J145" s="449"/>
      <c r="K145" s="824"/>
      <c r="L145" s="825"/>
      <c r="M145" s="825"/>
      <c r="N145" s="825"/>
      <c r="O145" s="293"/>
      <c r="P145" s="293"/>
      <c r="Q145" s="294"/>
    </row>
    <row r="146" spans="2:17" x14ac:dyDescent="0.25">
      <c r="B146" s="300"/>
      <c r="C146" s="446"/>
      <c r="D146" s="447"/>
      <c r="E146" s="448"/>
      <c r="F146" s="448"/>
      <c r="G146" s="448"/>
      <c r="H146" s="448"/>
      <c r="I146" s="447"/>
      <c r="J146" s="449"/>
      <c r="K146" s="824"/>
      <c r="L146" s="825"/>
      <c r="M146" s="825"/>
      <c r="N146" s="825"/>
      <c r="O146" s="293"/>
      <c r="P146" s="293"/>
      <c r="Q146" s="294"/>
    </row>
    <row r="147" spans="2:17" x14ac:dyDescent="0.25">
      <c r="B147" s="300"/>
      <c r="C147" s="446"/>
      <c r="D147" s="447"/>
      <c r="E147" s="448"/>
      <c r="F147" s="448"/>
      <c r="G147" s="448"/>
      <c r="H147" s="448"/>
      <c r="I147" s="447"/>
      <c r="J147" s="449"/>
      <c r="K147" s="824"/>
      <c r="L147" s="825"/>
      <c r="M147" s="825"/>
      <c r="N147" s="825"/>
      <c r="O147" s="293"/>
      <c r="P147" s="293"/>
      <c r="Q147" s="294"/>
    </row>
    <row r="148" spans="2:17" x14ac:dyDescent="0.25">
      <c r="B148" s="300"/>
      <c r="C148" s="446"/>
      <c r="D148" s="447"/>
      <c r="E148" s="448"/>
      <c r="F148" s="448"/>
      <c r="G148" s="448"/>
      <c r="H148" s="448"/>
      <c r="I148" s="447"/>
      <c r="J148" s="449"/>
      <c r="K148" s="824"/>
      <c r="L148" s="825"/>
      <c r="M148" s="825"/>
      <c r="N148" s="825"/>
      <c r="O148" s="293"/>
      <c r="P148" s="293"/>
      <c r="Q148" s="294"/>
    </row>
    <row r="149" spans="2:17" x14ac:dyDescent="0.25">
      <c r="B149" s="300"/>
      <c r="C149" s="446"/>
      <c r="D149" s="447"/>
      <c r="E149" s="448"/>
      <c r="F149" s="448"/>
      <c r="G149" s="448"/>
      <c r="H149" s="448"/>
      <c r="I149" s="447"/>
      <c r="J149" s="449"/>
      <c r="K149" s="824"/>
      <c r="L149" s="825"/>
      <c r="M149" s="825"/>
      <c r="N149" s="825"/>
      <c r="O149" s="293"/>
      <c r="P149" s="293"/>
      <c r="Q149" s="294"/>
    </row>
    <row r="150" spans="2:17" x14ac:dyDescent="0.25">
      <c r="B150" s="300"/>
      <c r="C150" s="446"/>
      <c r="D150" s="447"/>
      <c r="E150" s="448"/>
      <c r="F150" s="448"/>
      <c r="G150" s="448"/>
      <c r="H150" s="448"/>
      <c r="I150" s="447"/>
      <c r="J150" s="449"/>
      <c r="K150" s="824"/>
      <c r="L150" s="825"/>
      <c r="M150" s="825"/>
      <c r="N150" s="825"/>
      <c r="O150" s="293"/>
      <c r="P150" s="293"/>
      <c r="Q150" s="294"/>
    </row>
    <row r="151" spans="2:17" x14ac:dyDescent="0.25">
      <c r="B151" s="300"/>
      <c r="C151" s="452"/>
      <c r="D151" s="452"/>
      <c r="E151" s="452"/>
      <c r="F151" s="452"/>
      <c r="G151" s="452"/>
      <c r="H151" s="452"/>
      <c r="I151" s="452"/>
      <c r="J151" s="452"/>
      <c r="K151" s="834"/>
      <c r="L151" s="825"/>
      <c r="M151" s="825"/>
      <c r="N151" s="825"/>
      <c r="O151" s="293"/>
      <c r="P151" s="293"/>
      <c r="Q151" s="294"/>
    </row>
    <row r="152" spans="2:17" ht="15.75" thickBot="1" x14ac:dyDescent="0.3">
      <c r="B152" s="372"/>
      <c r="C152" s="373"/>
      <c r="D152" s="373"/>
      <c r="E152" s="373"/>
      <c r="F152" s="373"/>
      <c r="G152" s="373"/>
      <c r="H152" s="373"/>
      <c r="I152" s="373"/>
      <c r="J152" s="373"/>
      <c r="K152" s="373"/>
      <c r="L152" s="373"/>
      <c r="M152" s="373"/>
      <c r="N152" s="373"/>
      <c r="O152" s="373"/>
      <c r="P152" s="373"/>
      <c r="Q152" s="374"/>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46" zoomScale="80" zoomScaleNormal="80" workbookViewId="0">
      <selection activeCell="C59" sqref="C59"/>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91" customFormat="1" x14ac:dyDescent="0.25">
      <c r="A2" s="62"/>
      <c r="B2" s="453"/>
      <c r="C2" s="288" t="s">
        <v>1405</v>
      </c>
      <c r="D2" s="289"/>
      <c r="E2" s="289"/>
      <c r="F2" s="289"/>
      <c r="G2" s="289"/>
      <c r="H2" s="289"/>
      <c r="I2" s="290"/>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81"/>
      <c r="C3" s="293"/>
      <c r="D3" s="293"/>
      <c r="E3" s="293"/>
      <c r="F3" s="293"/>
      <c r="G3" s="293"/>
      <c r="H3" s="293"/>
      <c r="I3" s="294"/>
    </row>
    <row r="4" spans="1:115" x14ac:dyDescent="0.25">
      <c r="B4" s="381"/>
      <c r="C4" s="295" t="s">
        <v>1406</v>
      </c>
      <c r="D4" s="784" t="s">
        <v>1232</v>
      </c>
      <c r="E4" s="784"/>
      <c r="F4" s="784"/>
      <c r="G4" s="293"/>
      <c r="H4" s="293"/>
      <c r="I4" s="294"/>
    </row>
    <row r="5" spans="1:115" x14ac:dyDescent="0.25">
      <c r="B5" s="381"/>
      <c r="C5" s="295" t="s">
        <v>1277</v>
      </c>
      <c r="D5" s="148">
        <f>'D1. NTT Overview'!D5</f>
        <v>44926</v>
      </c>
      <c r="E5" s="293"/>
      <c r="F5" s="293"/>
      <c r="G5" s="293"/>
      <c r="H5" s="293"/>
      <c r="I5" s="294"/>
    </row>
    <row r="6" spans="1:115" x14ac:dyDescent="0.25">
      <c r="B6" s="381"/>
      <c r="C6" s="293"/>
      <c r="D6" s="293"/>
      <c r="E6" s="293"/>
      <c r="F6" s="293"/>
      <c r="G6" s="293"/>
      <c r="H6" s="293"/>
      <c r="I6" s="294"/>
    </row>
    <row r="7" spans="1:115" s="458" customFormat="1" ht="12.75" x14ac:dyDescent="0.2">
      <c r="A7" s="454"/>
      <c r="B7" s="455">
        <v>6</v>
      </c>
      <c r="C7" s="456" t="s">
        <v>1385</v>
      </c>
      <c r="D7" s="456"/>
      <c r="E7" s="456"/>
      <c r="F7" s="456"/>
      <c r="G7" s="456"/>
      <c r="H7" s="456"/>
      <c r="I7" s="457"/>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4"/>
      <c r="BA7" s="454"/>
      <c r="BB7" s="454"/>
      <c r="BC7" s="454"/>
      <c r="BD7" s="454"/>
      <c r="BE7" s="454"/>
      <c r="BF7" s="454"/>
      <c r="BG7" s="454"/>
      <c r="BH7" s="454"/>
      <c r="BI7" s="454"/>
      <c r="BJ7" s="454"/>
      <c r="BK7" s="454"/>
      <c r="BL7" s="454"/>
      <c r="BM7" s="454"/>
      <c r="BN7" s="454"/>
      <c r="BO7" s="454"/>
      <c r="BP7" s="454"/>
      <c r="BQ7" s="454"/>
      <c r="BR7" s="454"/>
      <c r="BS7" s="454"/>
      <c r="BT7" s="454"/>
      <c r="BU7" s="454"/>
      <c r="BV7" s="454"/>
      <c r="BW7" s="454"/>
      <c r="BX7" s="454"/>
      <c r="BY7" s="454"/>
      <c r="BZ7" s="454"/>
      <c r="CA7" s="454"/>
      <c r="CB7" s="454"/>
      <c r="CC7" s="454"/>
      <c r="CD7" s="454"/>
      <c r="CE7" s="454"/>
      <c r="CF7" s="454"/>
      <c r="CG7" s="454"/>
      <c r="CH7" s="454"/>
      <c r="CI7" s="454"/>
      <c r="CJ7" s="454"/>
      <c r="CK7" s="454"/>
      <c r="CL7" s="454"/>
      <c r="CM7" s="454"/>
      <c r="CN7" s="454"/>
      <c r="CO7" s="454"/>
      <c r="CP7" s="454"/>
      <c r="CQ7" s="454"/>
      <c r="CR7" s="454"/>
      <c r="CS7" s="454"/>
      <c r="CT7" s="454"/>
      <c r="CU7" s="454"/>
      <c r="CV7" s="454"/>
      <c r="CW7" s="454"/>
      <c r="CX7" s="454"/>
      <c r="CY7" s="454"/>
      <c r="CZ7" s="454"/>
      <c r="DA7" s="454"/>
      <c r="DB7" s="454"/>
      <c r="DC7" s="454"/>
      <c r="DD7" s="454"/>
      <c r="DE7" s="454"/>
      <c r="DF7" s="454"/>
      <c r="DG7" s="454"/>
      <c r="DH7" s="454"/>
      <c r="DI7" s="454"/>
      <c r="DJ7" s="454"/>
      <c r="DK7" s="454"/>
    </row>
    <row r="8" spans="1:115" x14ac:dyDescent="0.25">
      <c r="B8" s="292"/>
      <c r="C8" s="293"/>
      <c r="D8" s="293"/>
      <c r="E8" s="293"/>
      <c r="F8" s="293"/>
      <c r="G8" s="293"/>
      <c r="H8" s="293"/>
      <c r="I8" s="294"/>
    </row>
    <row r="9" spans="1:115" x14ac:dyDescent="0.25">
      <c r="B9" s="292"/>
      <c r="C9" s="293"/>
      <c r="D9" s="293"/>
      <c r="E9" s="293"/>
      <c r="F9" s="293"/>
      <c r="G9" s="293"/>
      <c r="H9" s="293"/>
      <c r="I9" s="294"/>
    </row>
    <row r="10" spans="1:115" x14ac:dyDescent="0.25">
      <c r="B10" s="292" t="s">
        <v>1386</v>
      </c>
      <c r="C10" s="331" t="s">
        <v>1387</v>
      </c>
      <c r="D10" s="293"/>
      <c r="E10" s="293"/>
      <c r="F10" s="293"/>
      <c r="G10" s="293"/>
      <c r="H10" s="293"/>
      <c r="I10" s="294"/>
    </row>
    <row r="11" spans="1:115" x14ac:dyDescent="0.25">
      <c r="B11" s="292"/>
      <c r="C11" s="293"/>
      <c r="D11" s="293"/>
      <c r="E11" s="293"/>
      <c r="F11" s="293"/>
      <c r="G11" s="293"/>
      <c r="H11" s="293"/>
      <c r="I11" s="294"/>
    </row>
    <row r="12" spans="1:115" x14ac:dyDescent="0.25">
      <c r="B12" s="292"/>
      <c r="C12" s="335" t="s">
        <v>1593</v>
      </c>
      <c r="D12" s="293"/>
      <c r="E12" s="293"/>
      <c r="F12" s="293"/>
      <c r="G12" s="293"/>
      <c r="H12" s="293"/>
      <c r="I12" s="294"/>
    </row>
    <row r="13" spans="1:115" x14ac:dyDescent="0.25">
      <c r="B13" s="292"/>
      <c r="C13" s="302"/>
      <c r="D13" s="293"/>
      <c r="E13" s="293"/>
      <c r="F13" s="293"/>
      <c r="G13" s="293"/>
      <c r="H13" s="293"/>
      <c r="I13" s="294"/>
    </row>
    <row r="14" spans="1:115" x14ac:dyDescent="0.25">
      <c r="B14" s="292"/>
      <c r="C14" s="302"/>
      <c r="D14" s="293"/>
      <c r="E14" s="172">
        <v>2022</v>
      </c>
      <c r="F14" s="684">
        <v>2021</v>
      </c>
      <c r="G14" s="686">
        <v>2020</v>
      </c>
      <c r="H14" s="561">
        <v>2019</v>
      </c>
      <c r="I14" s="294"/>
    </row>
    <row r="15" spans="1:115" x14ac:dyDescent="0.25">
      <c r="B15" s="292"/>
      <c r="C15" s="820" t="s">
        <v>1388</v>
      </c>
      <c r="D15" s="821"/>
      <c r="E15" s="360">
        <f>'[1]Covered bonds'!$D$14</f>
        <v>33144.86</v>
      </c>
      <c r="F15" s="360">
        <v>34832.248</v>
      </c>
      <c r="G15" s="360">
        <v>37264.120000000003</v>
      </c>
      <c r="H15" s="360">
        <v>38227.343000000001</v>
      </c>
      <c r="I15" s="294"/>
    </row>
    <row r="16" spans="1:115" x14ac:dyDescent="0.25">
      <c r="B16" s="292"/>
      <c r="C16" s="820" t="s">
        <v>1389</v>
      </c>
      <c r="D16" s="821"/>
      <c r="E16" s="360">
        <f>'[1]Covered bonds'!$D$15</f>
        <v>18086.656999999999</v>
      </c>
      <c r="F16" s="360">
        <v>18373.145</v>
      </c>
      <c r="G16" s="360">
        <v>18560.137999999999</v>
      </c>
      <c r="H16" s="360">
        <v>21642.517</v>
      </c>
      <c r="I16" s="294"/>
    </row>
    <row r="17" spans="2:9" x14ac:dyDescent="0.25">
      <c r="B17" s="292"/>
      <c r="C17" s="749" t="s">
        <v>1390</v>
      </c>
      <c r="D17" s="751"/>
      <c r="E17" s="211">
        <f>E15+E16</f>
        <v>51231.517</v>
      </c>
      <c r="F17" s="211">
        <v>53205.392999999996</v>
      </c>
      <c r="G17" s="211">
        <v>55824.258000000002</v>
      </c>
      <c r="H17" s="211">
        <v>59869.86</v>
      </c>
      <c r="I17" s="294"/>
    </row>
    <row r="18" spans="2:9" x14ac:dyDescent="0.25">
      <c r="B18" s="292"/>
      <c r="C18" s="304"/>
      <c r="D18" s="304"/>
      <c r="E18" s="459"/>
      <c r="F18" s="459"/>
      <c r="G18" s="459"/>
      <c r="H18" s="556"/>
      <c r="I18" s="294"/>
    </row>
    <row r="19" spans="2:9" x14ac:dyDescent="0.25">
      <c r="B19" s="292"/>
      <c r="C19" s="820" t="s">
        <v>1391</v>
      </c>
      <c r="D19" s="821"/>
      <c r="E19" s="360">
        <f>'[1]Covered bonds'!D18</f>
        <v>49351.95</v>
      </c>
      <c r="F19" s="360">
        <v>51244.805999999997</v>
      </c>
      <c r="G19" s="360">
        <v>53573.883999999998</v>
      </c>
      <c r="H19" s="360">
        <v>57397.311999999998</v>
      </c>
      <c r="I19" s="294"/>
    </row>
    <row r="20" spans="2:9" x14ac:dyDescent="0.25">
      <c r="B20" s="292"/>
      <c r="C20" s="820" t="s">
        <v>1392</v>
      </c>
      <c r="D20" s="821"/>
      <c r="E20" s="360">
        <f>'[1]Covered bonds'!D19</f>
        <v>185.624</v>
      </c>
      <c r="F20" s="360">
        <v>170.96</v>
      </c>
      <c r="G20" s="360">
        <v>176.43799999999999</v>
      </c>
      <c r="H20" s="360">
        <v>189.44300000000001</v>
      </c>
      <c r="I20" s="294"/>
    </row>
    <row r="21" spans="2:9" x14ac:dyDescent="0.25">
      <c r="B21" s="292"/>
      <c r="C21" s="820" t="s">
        <v>1393</v>
      </c>
      <c r="D21" s="821"/>
      <c r="E21" s="360">
        <f>'[1]Covered bonds'!D20</f>
        <v>921.83600000000001</v>
      </c>
      <c r="F21" s="360">
        <v>974.91300000000001</v>
      </c>
      <c r="G21" s="360">
        <v>1211.174</v>
      </c>
      <c r="H21" s="360">
        <v>1205.413</v>
      </c>
      <c r="I21" s="294"/>
    </row>
    <row r="22" spans="2:9" x14ac:dyDescent="0.25">
      <c r="B22" s="292"/>
      <c r="C22" s="820" t="s">
        <v>1394</v>
      </c>
      <c r="D22" s="821"/>
      <c r="E22" s="360"/>
      <c r="F22" s="360"/>
      <c r="G22" s="360">
        <v>0</v>
      </c>
      <c r="H22" s="360">
        <v>8.1989999999999998</v>
      </c>
      <c r="I22" s="294"/>
    </row>
    <row r="23" spans="2:9" x14ac:dyDescent="0.25">
      <c r="B23" s="292"/>
      <c r="C23" s="820" t="s">
        <v>1395</v>
      </c>
      <c r="D23" s="821"/>
      <c r="E23" s="360">
        <f>'[1]Covered bonds'!D22</f>
        <v>619.93499999999995</v>
      </c>
      <c r="F23" s="360">
        <v>655.12</v>
      </c>
      <c r="G23" s="360">
        <v>614.55899999999997</v>
      </c>
      <c r="H23" s="360">
        <v>648.95899999999995</v>
      </c>
      <c r="I23" s="294"/>
    </row>
    <row r="24" spans="2:9" x14ac:dyDescent="0.25">
      <c r="B24" s="292"/>
      <c r="C24" s="820" t="s">
        <v>1594</v>
      </c>
      <c r="D24" s="821"/>
      <c r="E24" s="360"/>
      <c r="F24" s="360"/>
      <c r="G24" s="360"/>
      <c r="H24" s="360"/>
      <c r="I24" s="294"/>
    </row>
    <row r="25" spans="2:9" x14ac:dyDescent="0.25">
      <c r="B25" s="292"/>
      <c r="C25" s="820" t="s">
        <v>1595</v>
      </c>
      <c r="D25" s="821"/>
      <c r="E25" s="360"/>
      <c r="F25" s="360"/>
      <c r="G25" s="360"/>
      <c r="H25" s="360"/>
      <c r="I25" s="294"/>
    </row>
    <row r="26" spans="2:9" x14ac:dyDescent="0.25">
      <c r="B26" s="292"/>
      <c r="C26" s="820" t="s">
        <v>1596</v>
      </c>
      <c r="D26" s="821"/>
      <c r="E26" s="360">
        <f>'[1]Covered bonds'!D25</f>
        <v>152.17099999999999</v>
      </c>
      <c r="F26" s="360">
        <v>159.59200000000001</v>
      </c>
      <c r="G26" s="360">
        <v>248.20099999999999</v>
      </c>
      <c r="H26" s="360">
        <v>420.53</v>
      </c>
      <c r="I26" s="294"/>
    </row>
    <row r="27" spans="2:9" x14ac:dyDescent="0.25">
      <c r="B27" s="292"/>
      <c r="C27" s="836" t="s">
        <v>92</v>
      </c>
      <c r="D27" s="837"/>
      <c r="E27" s="360"/>
      <c r="F27" s="360"/>
      <c r="G27" s="360"/>
      <c r="H27" s="360"/>
      <c r="I27" s="294"/>
    </row>
    <row r="28" spans="2:9" x14ac:dyDescent="0.25">
      <c r="B28" s="292"/>
      <c r="C28" s="749" t="s">
        <v>1390</v>
      </c>
      <c r="D28" s="751"/>
      <c r="E28" s="211">
        <f>SUM(E19:E27)</f>
        <v>51231.516000000003</v>
      </c>
      <c r="F28" s="211">
        <v>53205.390999999996</v>
      </c>
      <c r="G28" s="211">
        <v>55824.256000000001</v>
      </c>
      <c r="H28" s="211">
        <v>59869.856</v>
      </c>
      <c r="I28" s="294"/>
    </row>
    <row r="29" spans="2:9" x14ac:dyDescent="0.25">
      <c r="B29" s="292"/>
      <c r="C29" s="304"/>
      <c r="D29" s="304"/>
      <c r="E29" s="459"/>
      <c r="F29" s="459"/>
      <c r="G29" s="459"/>
      <c r="H29" s="556"/>
      <c r="I29" s="294"/>
    </row>
    <row r="30" spans="2:9" x14ac:dyDescent="0.25">
      <c r="B30" s="292"/>
      <c r="C30" s="835" t="s">
        <v>227</v>
      </c>
      <c r="D30" s="835"/>
      <c r="E30" s="360">
        <f>'[1]Covered bonds'!D29</f>
        <v>47879.921999999999</v>
      </c>
      <c r="F30" s="360">
        <v>49508.178999999996</v>
      </c>
      <c r="G30" s="360">
        <v>52111.915000000001</v>
      </c>
      <c r="H30" s="360">
        <v>54328.22</v>
      </c>
      <c r="I30" s="294"/>
    </row>
    <row r="31" spans="2:9" x14ac:dyDescent="0.25">
      <c r="B31" s="292"/>
      <c r="C31" s="835" t="s">
        <v>229</v>
      </c>
      <c r="D31" s="835"/>
      <c r="E31" s="360">
        <f>'[1]Covered bonds'!D30</f>
        <v>1183.75</v>
      </c>
      <c r="F31" s="360">
        <v>1213.75</v>
      </c>
      <c r="G31" s="360">
        <v>1213.75</v>
      </c>
      <c r="H31" s="360">
        <v>2859.8490000000002</v>
      </c>
      <c r="I31" s="294"/>
    </row>
    <row r="32" spans="2:9" x14ac:dyDescent="0.25">
      <c r="B32" s="292"/>
      <c r="C32" s="835" t="s">
        <v>92</v>
      </c>
      <c r="D32" s="835"/>
      <c r="E32" s="360">
        <f>'[1]Covered bonds'!D31</f>
        <v>2167.8449999999998</v>
      </c>
      <c r="F32" s="360">
        <v>2483.4639999999999</v>
      </c>
      <c r="G32" s="360">
        <v>2498.5929999999998</v>
      </c>
      <c r="H32" s="360">
        <v>2681.7910000000002</v>
      </c>
      <c r="I32" s="294"/>
    </row>
    <row r="33" spans="2:9" x14ac:dyDescent="0.25">
      <c r="B33" s="292"/>
      <c r="C33" s="817" t="s">
        <v>1390</v>
      </c>
      <c r="D33" s="817"/>
      <c r="E33" s="211">
        <f>SUM(E30:E32)</f>
        <v>51231.517</v>
      </c>
      <c r="F33" s="211">
        <v>53205.392999999996</v>
      </c>
      <c r="G33" s="211">
        <v>55824.258000000002</v>
      </c>
      <c r="H33" s="211">
        <v>59869.86</v>
      </c>
      <c r="I33" s="294"/>
    </row>
    <row r="34" spans="2:9" x14ac:dyDescent="0.25">
      <c r="B34" s="292"/>
      <c r="C34" s="293"/>
      <c r="D34" s="293"/>
      <c r="E34" s="461"/>
      <c r="F34" s="461"/>
      <c r="G34" s="461"/>
      <c r="H34" s="461"/>
      <c r="I34" s="294"/>
    </row>
    <row r="35" spans="2:9" x14ac:dyDescent="0.25">
      <c r="B35" s="292"/>
      <c r="C35" s="293"/>
      <c r="D35" s="293"/>
      <c r="E35" s="461"/>
      <c r="F35" s="461"/>
      <c r="G35" s="461"/>
      <c r="H35" s="461"/>
      <c r="I35" s="294"/>
    </row>
    <row r="36" spans="2:9" x14ac:dyDescent="0.25">
      <c r="B36" s="292" t="s">
        <v>1396</v>
      </c>
      <c r="C36" s="331" t="s">
        <v>1397</v>
      </c>
      <c r="D36" s="293"/>
      <c r="E36" s="461"/>
      <c r="F36" s="461"/>
      <c r="G36" s="461"/>
      <c r="H36" s="461"/>
      <c r="I36" s="294"/>
    </row>
    <row r="37" spans="2:9" x14ac:dyDescent="0.25">
      <c r="B37" s="436"/>
      <c r="C37" s="293"/>
      <c r="D37" s="293"/>
      <c r="E37" s="461"/>
      <c r="F37" s="461"/>
      <c r="G37" s="461"/>
      <c r="H37" s="461"/>
      <c r="I37" s="294"/>
    </row>
    <row r="38" spans="2:9" x14ac:dyDescent="0.25">
      <c r="B38" s="292"/>
      <c r="C38" s="335" t="s">
        <v>1597</v>
      </c>
      <c r="D38" s="293"/>
      <c r="E38" s="293"/>
      <c r="F38" s="293"/>
      <c r="G38" s="293"/>
      <c r="H38" s="293"/>
      <c r="I38" s="294"/>
    </row>
    <row r="39" spans="2:9" x14ac:dyDescent="0.25">
      <c r="B39" s="292"/>
      <c r="C39" s="302"/>
      <c r="D39" s="293"/>
      <c r="E39" s="293"/>
      <c r="F39" s="293"/>
      <c r="G39" s="293"/>
      <c r="H39" s="293"/>
      <c r="I39" s="294"/>
    </row>
    <row r="40" spans="2:9" x14ac:dyDescent="0.25">
      <c r="B40" s="292"/>
      <c r="C40" s="302"/>
      <c r="D40" s="293"/>
      <c r="E40" s="684">
        <v>2022</v>
      </c>
      <c r="F40" s="684">
        <v>2021</v>
      </c>
      <c r="G40" s="686">
        <v>2020</v>
      </c>
      <c r="H40" s="561">
        <v>2019</v>
      </c>
      <c r="I40" s="294"/>
    </row>
    <row r="41" spans="2:9" x14ac:dyDescent="0.25">
      <c r="B41" s="292"/>
      <c r="C41" s="835" t="s">
        <v>1388</v>
      </c>
      <c r="D41" s="835"/>
      <c r="E41" s="360">
        <f>'[1]Covered bonds'!$D$40</f>
        <v>4105.2523069999997</v>
      </c>
      <c r="F41" s="360">
        <v>4500</v>
      </c>
      <c r="G41" s="360">
        <v>2800</v>
      </c>
      <c r="H41" s="360">
        <v>2510</v>
      </c>
      <c r="I41" s="294"/>
    </row>
    <row r="42" spans="2:9" x14ac:dyDescent="0.25">
      <c r="B42" s="292"/>
      <c r="C42" s="835" t="s">
        <v>1389</v>
      </c>
      <c r="D42" s="835"/>
      <c r="E42" s="360">
        <f>'[1]Covered bonds'!$D$41</f>
        <v>500</v>
      </c>
      <c r="F42" s="360">
        <v>300</v>
      </c>
      <c r="G42" s="360">
        <v>225</v>
      </c>
      <c r="H42" s="360">
        <v>490</v>
      </c>
      <c r="I42" s="294"/>
    </row>
    <row r="43" spans="2:9" x14ac:dyDescent="0.25">
      <c r="B43" s="292"/>
      <c r="C43" s="804" t="s">
        <v>1390</v>
      </c>
      <c r="D43" s="806"/>
      <c r="E43" s="211">
        <f>E41+E42</f>
        <v>4605.2523069999997</v>
      </c>
      <c r="F43" s="211">
        <v>4800</v>
      </c>
      <c r="G43" s="211">
        <v>3025</v>
      </c>
      <c r="H43" s="211">
        <v>3000</v>
      </c>
      <c r="I43" s="294"/>
    </row>
    <row r="44" spans="2:9" x14ac:dyDescent="0.25">
      <c r="B44" s="292"/>
      <c r="C44" s="304"/>
      <c r="D44" s="304"/>
      <c r="E44" s="459"/>
      <c r="F44" s="459"/>
      <c r="G44" s="459"/>
      <c r="H44" s="459"/>
      <c r="I44" s="294"/>
    </row>
    <row r="45" spans="2:9" x14ac:dyDescent="0.25">
      <c r="B45" s="292"/>
      <c r="C45" s="835" t="s">
        <v>1391</v>
      </c>
      <c r="D45" s="835"/>
      <c r="E45" s="360">
        <f>'[1]Covered bonds'!$D$44</f>
        <v>4350</v>
      </c>
      <c r="F45" s="360">
        <v>4800</v>
      </c>
      <c r="G45" s="360">
        <v>3025</v>
      </c>
      <c r="H45" s="460">
        <v>3000</v>
      </c>
      <c r="I45" s="294"/>
    </row>
    <row r="46" spans="2:9" x14ac:dyDescent="0.25">
      <c r="B46" s="292"/>
      <c r="C46" s="835" t="s">
        <v>1392</v>
      </c>
      <c r="D46" s="835"/>
      <c r="E46" s="360"/>
      <c r="F46" s="555"/>
      <c r="G46" s="360"/>
      <c r="H46" s="710"/>
      <c r="I46" s="294"/>
    </row>
    <row r="47" spans="2:9" x14ac:dyDescent="0.25">
      <c r="B47" s="292"/>
      <c r="C47" s="835" t="s">
        <v>1393</v>
      </c>
      <c r="D47" s="835"/>
      <c r="E47" s="360">
        <f>+'[1]Covered bonds'!$D$46</f>
        <v>255.252307</v>
      </c>
      <c r="F47" s="555"/>
      <c r="G47" s="360"/>
      <c r="H47" s="710"/>
      <c r="I47" s="294"/>
    </row>
    <row r="48" spans="2:9" x14ac:dyDescent="0.25">
      <c r="B48" s="292"/>
      <c r="C48" s="835" t="s">
        <v>1394</v>
      </c>
      <c r="D48" s="835"/>
      <c r="E48" s="360"/>
      <c r="F48" s="555"/>
      <c r="G48" s="360"/>
      <c r="H48" s="710"/>
      <c r="I48" s="294"/>
    </row>
    <row r="49" spans="2:9" x14ac:dyDescent="0.25">
      <c r="B49" s="292"/>
      <c r="C49" s="835" t="s">
        <v>1395</v>
      </c>
      <c r="D49" s="835"/>
      <c r="E49" s="360"/>
      <c r="F49" s="555"/>
      <c r="G49" s="360"/>
      <c r="H49" s="710"/>
      <c r="I49" s="294"/>
    </row>
    <row r="50" spans="2:9" x14ac:dyDescent="0.25">
      <c r="B50" s="292"/>
      <c r="C50" s="835" t="s">
        <v>1596</v>
      </c>
      <c r="D50" s="835"/>
      <c r="E50" s="360"/>
      <c r="F50" s="555"/>
      <c r="G50" s="360"/>
      <c r="H50" s="710"/>
      <c r="I50" s="294"/>
    </row>
    <row r="51" spans="2:9" x14ac:dyDescent="0.25">
      <c r="B51" s="292"/>
      <c r="C51" s="835" t="s">
        <v>92</v>
      </c>
      <c r="D51" s="835"/>
      <c r="E51" s="360"/>
      <c r="F51" s="555"/>
      <c r="G51" s="360"/>
      <c r="H51" s="710"/>
      <c r="I51" s="294"/>
    </row>
    <row r="52" spans="2:9" x14ac:dyDescent="0.25">
      <c r="B52" s="292"/>
      <c r="C52" s="804" t="s">
        <v>1390</v>
      </c>
      <c r="D52" s="806"/>
      <c r="E52" s="211">
        <f>SUM(E45:E51)</f>
        <v>4605.2523069999997</v>
      </c>
      <c r="F52" s="250">
        <v>4800</v>
      </c>
      <c r="G52" s="211">
        <v>3025</v>
      </c>
      <c r="H52" s="211">
        <v>3000</v>
      </c>
      <c r="I52" s="294"/>
    </row>
    <row r="53" spans="2:9" x14ac:dyDescent="0.25">
      <c r="B53" s="292"/>
      <c r="C53" s="304"/>
      <c r="D53" s="304"/>
      <c r="E53" s="459"/>
      <c r="F53" s="459"/>
      <c r="G53" s="459"/>
      <c r="H53" s="459"/>
      <c r="I53" s="294"/>
    </row>
    <row r="54" spans="2:9" x14ac:dyDescent="0.25">
      <c r="B54" s="292"/>
      <c r="C54" s="835" t="s">
        <v>227</v>
      </c>
      <c r="D54" s="835"/>
      <c r="E54" s="360">
        <f>'[1]Covered bonds'!$D$53</f>
        <v>4605.2523069999997</v>
      </c>
      <c r="F54" s="360">
        <v>4800</v>
      </c>
      <c r="G54" s="360">
        <v>3025</v>
      </c>
      <c r="H54" s="360">
        <v>2930</v>
      </c>
      <c r="I54" s="294"/>
    </row>
    <row r="55" spans="2:9" x14ac:dyDescent="0.25">
      <c r="B55" s="292"/>
      <c r="C55" s="835" t="s">
        <v>229</v>
      </c>
      <c r="D55" s="835"/>
      <c r="E55" s="360">
        <f>'[1]Covered bonds'!$D$54</f>
        <v>0</v>
      </c>
      <c r="F55" s="360"/>
      <c r="G55" s="360">
        <v>0</v>
      </c>
      <c r="H55" s="360"/>
      <c r="I55" s="294"/>
    </row>
    <row r="56" spans="2:9" x14ac:dyDescent="0.25">
      <c r="B56" s="292"/>
      <c r="C56" s="835" t="s">
        <v>92</v>
      </c>
      <c r="D56" s="835"/>
      <c r="E56" s="360">
        <f>'[1]Covered bonds'!$D$55</f>
        <v>0</v>
      </c>
      <c r="F56" s="360"/>
      <c r="G56" s="360">
        <v>0</v>
      </c>
      <c r="H56" s="360">
        <v>70</v>
      </c>
      <c r="I56" s="294"/>
    </row>
    <row r="57" spans="2:9" x14ac:dyDescent="0.25">
      <c r="B57" s="292"/>
      <c r="C57" s="804" t="s">
        <v>1390</v>
      </c>
      <c r="D57" s="806"/>
      <c r="E57" s="211">
        <f>SUM(E54:E56)</f>
        <v>4605.2523069999997</v>
      </c>
      <c r="F57" s="211">
        <v>4800</v>
      </c>
      <c r="G57" s="211">
        <v>3025</v>
      </c>
      <c r="H57" s="211">
        <v>3000</v>
      </c>
      <c r="I57" s="294"/>
    </row>
    <row r="58" spans="2:9" ht="15.75" thickBot="1" x14ac:dyDescent="0.3">
      <c r="B58" s="462"/>
      <c r="C58" s="373"/>
      <c r="D58" s="373"/>
      <c r="E58" s="373"/>
      <c r="F58" s="373"/>
      <c r="G58" s="373"/>
      <c r="H58" s="373"/>
      <c r="I58" s="374"/>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3"/>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2578125" defaultRowHeight="12.75" x14ac:dyDescent="0.2"/>
  <cols>
    <col min="1" max="1" width="5" style="376" customWidth="1"/>
    <col min="2" max="2" width="8.42578125" style="464" customWidth="1"/>
    <col min="3" max="11" width="11.42578125" style="465"/>
    <col min="12" max="12" width="3.7109375" style="465" customWidth="1"/>
    <col min="13" max="84" width="11.42578125" style="376"/>
    <col min="85" max="16384" width="11.42578125" style="465"/>
  </cols>
  <sheetData>
    <row r="1" spans="1:84" ht="13.5" thickBot="1" x14ac:dyDescent="0.25"/>
    <row r="2" spans="1:84" s="471" customFormat="1" ht="15" customHeight="1" x14ac:dyDescent="0.25">
      <c r="A2" s="466"/>
      <c r="B2" s="467"/>
      <c r="C2" s="468" t="s">
        <v>1405</v>
      </c>
      <c r="D2" s="469"/>
      <c r="E2" s="469"/>
      <c r="F2" s="469"/>
      <c r="G2" s="469"/>
      <c r="H2" s="469"/>
      <c r="I2" s="469"/>
      <c r="J2" s="469"/>
      <c r="K2" s="469"/>
      <c r="L2" s="470"/>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AZ2" s="466"/>
      <c r="BA2" s="466"/>
      <c r="BB2" s="466"/>
      <c r="BC2" s="466"/>
      <c r="BD2" s="466"/>
      <c r="BE2" s="466"/>
      <c r="BF2" s="466"/>
      <c r="BG2" s="466"/>
      <c r="BH2" s="466"/>
      <c r="BI2" s="466"/>
      <c r="BJ2" s="466"/>
      <c r="BK2" s="466"/>
      <c r="BL2" s="466"/>
      <c r="BM2" s="466"/>
      <c r="BN2" s="466"/>
      <c r="BO2" s="466"/>
      <c r="BP2" s="466"/>
      <c r="BQ2" s="466"/>
      <c r="BR2" s="466"/>
      <c r="BS2" s="466"/>
      <c r="BT2" s="466"/>
      <c r="BU2" s="466"/>
      <c r="BV2" s="466"/>
      <c r="BW2" s="466"/>
      <c r="BX2" s="466"/>
      <c r="BY2" s="466"/>
      <c r="BZ2" s="466"/>
      <c r="CA2" s="466"/>
      <c r="CB2" s="466"/>
      <c r="CC2" s="466"/>
      <c r="CD2" s="466"/>
      <c r="CE2" s="466"/>
      <c r="CF2" s="466"/>
    </row>
    <row r="3" spans="1:84" x14ac:dyDescent="0.2">
      <c r="B3" s="472"/>
      <c r="C3" s="331" t="s">
        <v>1598</v>
      </c>
      <c r="D3" s="304"/>
      <c r="E3" s="304"/>
      <c r="F3" s="304"/>
      <c r="G3" s="304"/>
      <c r="H3" s="304"/>
      <c r="I3" s="304"/>
      <c r="J3" s="304"/>
      <c r="K3" s="304"/>
      <c r="L3" s="473"/>
    </row>
    <row r="4" spans="1:84" x14ac:dyDescent="0.2">
      <c r="B4" s="472"/>
      <c r="C4" s="302"/>
      <c r="D4" s="302" t="s">
        <v>1599</v>
      </c>
      <c r="E4" s="304"/>
      <c r="F4" s="304"/>
      <c r="G4" s="304"/>
      <c r="H4" s="304"/>
      <c r="I4" s="304"/>
      <c r="J4" s="304"/>
      <c r="K4" s="304"/>
      <c r="L4" s="473"/>
    </row>
    <row r="5" spans="1:84" x14ac:dyDescent="0.2">
      <c r="B5" s="472"/>
      <c r="C5" s="302"/>
      <c r="D5" s="302" t="s">
        <v>1600</v>
      </c>
      <c r="E5" s="304"/>
      <c r="F5" s="304"/>
      <c r="G5" s="304"/>
      <c r="H5" s="304"/>
      <c r="I5" s="304"/>
      <c r="J5" s="304"/>
      <c r="K5" s="304"/>
      <c r="L5" s="473"/>
    </row>
    <row r="6" spans="1:84" x14ac:dyDescent="0.2">
      <c r="B6" s="472"/>
      <c r="C6" s="302"/>
      <c r="D6" s="302" t="s">
        <v>1601</v>
      </c>
      <c r="E6" s="304"/>
      <c r="F6" s="304"/>
      <c r="G6" s="304"/>
      <c r="H6" s="304"/>
      <c r="I6" s="304"/>
      <c r="J6" s="304"/>
      <c r="K6" s="304"/>
      <c r="L6" s="473"/>
    </row>
    <row r="7" spans="1:84" ht="21.75" customHeight="1" x14ac:dyDescent="0.2">
      <c r="B7" s="472"/>
      <c r="C7" s="304"/>
      <c r="D7" s="304"/>
      <c r="E7" s="304"/>
      <c r="F7" s="304"/>
      <c r="G7" s="304"/>
      <c r="H7" s="304"/>
      <c r="I7" s="304"/>
      <c r="J7" s="304"/>
      <c r="K7" s="304"/>
      <c r="L7" s="473"/>
    </row>
    <row r="8" spans="1:84" s="476" customFormat="1" ht="15" customHeight="1" x14ac:dyDescent="0.25">
      <c r="A8" s="394"/>
      <c r="B8" s="383"/>
      <c r="C8" s="474" t="s">
        <v>1602</v>
      </c>
      <c r="D8" s="474"/>
      <c r="E8" s="474"/>
      <c r="F8" s="474"/>
      <c r="G8" s="474"/>
      <c r="H8" s="474"/>
      <c r="I8" s="474"/>
      <c r="J8" s="474"/>
      <c r="K8" s="474"/>
      <c r="L8" s="475"/>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394"/>
      <c r="BO8" s="394"/>
      <c r="BP8" s="394"/>
      <c r="BQ8" s="394"/>
      <c r="BR8" s="394"/>
      <c r="BS8" s="394"/>
      <c r="BT8" s="394"/>
      <c r="BU8" s="394"/>
      <c r="BV8" s="394"/>
      <c r="BW8" s="394"/>
      <c r="BX8" s="394"/>
      <c r="BY8" s="394"/>
      <c r="BZ8" s="394"/>
      <c r="CA8" s="394"/>
      <c r="CB8" s="394"/>
      <c r="CC8" s="394"/>
      <c r="CD8" s="394"/>
      <c r="CE8" s="394"/>
      <c r="CF8" s="394"/>
    </row>
    <row r="9" spans="1:84" x14ac:dyDescent="0.2">
      <c r="B9" s="472"/>
      <c r="C9" s="304"/>
      <c r="D9" s="304"/>
      <c r="E9" s="304"/>
      <c r="F9" s="304"/>
      <c r="G9" s="304"/>
      <c r="H9" s="304"/>
      <c r="I9" s="304"/>
      <c r="J9" s="304"/>
      <c r="K9" s="304"/>
      <c r="L9" s="473"/>
    </row>
    <row r="10" spans="1:84" x14ac:dyDescent="0.2">
      <c r="B10" s="472"/>
      <c r="C10" s="304"/>
      <c r="D10" s="304"/>
      <c r="E10" s="304"/>
      <c r="F10" s="304"/>
      <c r="G10" s="304"/>
      <c r="H10" s="304"/>
      <c r="I10" s="304"/>
      <c r="J10" s="304"/>
      <c r="K10" s="304"/>
      <c r="L10" s="473"/>
    </row>
    <row r="11" spans="1:84" x14ac:dyDescent="0.2">
      <c r="B11" s="477" t="s">
        <v>1282</v>
      </c>
      <c r="C11" s="304" t="s">
        <v>1603</v>
      </c>
      <c r="D11" s="304"/>
      <c r="E11" s="304"/>
      <c r="F11" s="304"/>
      <c r="G11" s="304"/>
      <c r="H11" s="304"/>
      <c r="I11" s="304"/>
      <c r="J11" s="304"/>
      <c r="K11" s="304"/>
      <c r="L11" s="473"/>
    </row>
    <row r="12" spans="1:84" x14ac:dyDescent="0.2">
      <c r="B12" s="472"/>
      <c r="C12" s="304"/>
      <c r="D12" s="304"/>
      <c r="E12" s="304"/>
      <c r="F12" s="304"/>
      <c r="G12" s="304"/>
      <c r="H12" s="304"/>
      <c r="I12" s="304"/>
      <c r="J12" s="304"/>
      <c r="K12" s="304"/>
      <c r="L12" s="473"/>
    </row>
    <row r="13" spans="1:84" x14ac:dyDescent="0.2">
      <c r="B13" s="477" t="s">
        <v>1290</v>
      </c>
      <c r="C13" s="315" t="s">
        <v>1604</v>
      </c>
      <c r="D13" s="304"/>
      <c r="E13" s="304"/>
      <c r="F13" s="304"/>
      <c r="G13" s="304"/>
      <c r="H13" s="304"/>
      <c r="I13" s="304"/>
      <c r="J13" s="304"/>
      <c r="K13" s="304"/>
      <c r="L13" s="473"/>
    </row>
    <row r="14" spans="1:84" x14ac:dyDescent="0.2">
      <c r="B14" s="472"/>
      <c r="C14" s="302" t="s">
        <v>1605</v>
      </c>
      <c r="D14" s="304"/>
      <c r="E14" s="304"/>
      <c r="F14" s="304"/>
      <c r="G14" s="304"/>
      <c r="H14" s="304"/>
      <c r="I14" s="304"/>
      <c r="J14" s="304"/>
      <c r="K14" s="304"/>
      <c r="L14" s="473"/>
    </row>
    <row r="15" spans="1:84" x14ac:dyDescent="0.2">
      <c r="B15" s="472"/>
      <c r="C15" s="304" t="s">
        <v>1606</v>
      </c>
      <c r="D15" s="304"/>
      <c r="E15" s="304"/>
      <c r="F15" s="304"/>
      <c r="G15" s="304"/>
      <c r="H15" s="304"/>
      <c r="I15" s="304"/>
      <c r="J15" s="304"/>
      <c r="K15" s="304"/>
      <c r="L15" s="473"/>
    </row>
    <row r="16" spans="1:84" x14ac:dyDescent="0.2">
      <c r="B16" s="472"/>
      <c r="C16" s="304" t="s">
        <v>1607</v>
      </c>
      <c r="D16" s="304"/>
      <c r="E16" s="304"/>
      <c r="F16" s="304"/>
      <c r="G16" s="304"/>
      <c r="H16" s="304"/>
      <c r="I16" s="304"/>
      <c r="J16" s="304"/>
      <c r="K16" s="304"/>
      <c r="L16" s="473"/>
    </row>
    <row r="17" spans="1:84" x14ac:dyDescent="0.2">
      <c r="B17" s="472"/>
      <c r="C17" s="304" t="s">
        <v>1608</v>
      </c>
      <c r="D17" s="304"/>
      <c r="E17" s="304"/>
      <c r="F17" s="304"/>
      <c r="G17" s="304"/>
      <c r="H17" s="304"/>
      <c r="I17" s="304"/>
      <c r="J17" s="304"/>
      <c r="K17" s="304"/>
      <c r="L17" s="473"/>
    </row>
    <row r="18" spans="1:84" x14ac:dyDescent="0.2">
      <c r="B18" s="472"/>
      <c r="C18" s="304" t="s">
        <v>1609</v>
      </c>
      <c r="D18" s="304"/>
      <c r="E18" s="304"/>
      <c r="F18" s="304"/>
      <c r="G18" s="304"/>
      <c r="H18" s="304"/>
      <c r="I18" s="304"/>
      <c r="J18" s="304"/>
      <c r="K18" s="304"/>
      <c r="L18" s="473"/>
    </row>
    <row r="19" spans="1:84" x14ac:dyDescent="0.2">
      <c r="B19" s="472"/>
      <c r="C19" s="304" t="s">
        <v>1610</v>
      </c>
      <c r="D19" s="304"/>
      <c r="E19" s="304"/>
      <c r="F19" s="304"/>
      <c r="G19" s="304"/>
      <c r="H19" s="304"/>
      <c r="I19" s="304"/>
      <c r="J19" s="304"/>
      <c r="K19" s="304"/>
      <c r="L19" s="473"/>
    </row>
    <row r="20" spans="1:84" x14ac:dyDescent="0.2">
      <c r="B20" s="472"/>
      <c r="C20" s="304" t="s">
        <v>1611</v>
      </c>
      <c r="D20" s="304"/>
      <c r="E20" s="304"/>
      <c r="F20" s="304"/>
      <c r="G20" s="304"/>
      <c r="H20" s="304"/>
      <c r="I20" s="304"/>
      <c r="J20" s="304"/>
      <c r="K20" s="304"/>
      <c r="L20" s="473"/>
    </row>
    <row r="21" spans="1:84" x14ac:dyDescent="0.2">
      <c r="B21" s="472"/>
      <c r="C21" s="478" t="s">
        <v>1612</v>
      </c>
      <c r="D21" s="304"/>
      <c r="E21" s="304"/>
      <c r="F21" s="304"/>
      <c r="G21" s="304"/>
      <c r="H21" s="304"/>
      <c r="I21" s="304"/>
      <c r="J21" s="304"/>
      <c r="K21" s="304"/>
      <c r="L21" s="473"/>
    </row>
    <row r="22" spans="1:84" x14ac:dyDescent="0.2">
      <c r="B22" s="477" t="s">
        <v>1304</v>
      </c>
      <c r="C22" s="315" t="s">
        <v>1297</v>
      </c>
      <c r="D22" s="304"/>
      <c r="E22" s="304"/>
      <c r="F22" s="304"/>
      <c r="G22" s="304"/>
      <c r="H22" s="304"/>
      <c r="I22" s="304"/>
      <c r="J22" s="304"/>
      <c r="K22" s="304"/>
      <c r="L22" s="473"/>
    </row>
    <row r="23" spans="1:84" x14ac:dyDescent="0.2">
      <c r="B23" s="472"/>
      <c r="C23" s="304"/>
      <c r="D23" s="304"/>
      <c r="E23" s="304"/>
      <c r="F23" s="304"/>
      <c r="G23" s="304"/>
      <c r="H23" s="304"/>
      <c r="I23" s="304"/>
      <c r="J23" s="304"/>
      <c r="K23" s="304"/>
      <c r="L23" s="473"/>
    </row>
    <row r="24" spans="1:84" x14ac:dyDescent="0.2">
      <c r="B24" s="472"/>
      <c r="C24" s="479" t="s">
        <v>1613</v>
      </c>
      <c r="D24" s="304"/>
      <c r="E24" s="304"/>
      <c r="F24" s="304"/>
      <c r="G24" s="304"/>
      <c r="H24" s="304"/>
      <c r="I24" s="304"/>
      <c r="J24" s="304"/>
      <c r="K24" s="304"/>
      <c r="L24" s="473"/>
    </row>
    <row r="25" spans="1:84" x14ac:dyDescent="0.2">
      <c r="B25" s="472"/>
      <c r="C25" s="302" t="s">
        <v>1614</v>
      </c>
      <c r="D25" s="304"/>
      <c r="E25" s="304"/>
      <c r="F25" s="304"/>
      <c r="G25" s="304"/>
      <c r="H25" s="304"/>
      <c r="I25" s="304"/>
      <c r="J25" s="304"/>
      <c r="K25" s="304"/>
      <c r="L25" s="473"/>
    </row>
    <row r="26" spans="1:84" s="299" customFormat="1" x14ac:dyDescent="0.2">
      <c r="A26" s="297"/>
      <c r="B26" s="300"/>
      <c r="C26" s="302" t="s">
        <v>1615</v>
      </c>
      <c r="D26" s="302"/>
      <c r="E26" s="302"/>
      <c r="F26" s="302"/>
      <c r="G26" s="302"/>
      <c r="H26" s="302"/>
      <c r="I26" s="302"/>
      <c r="J26" s="302"/>
      <c r="K26" s="302"/>
      <c r="L26" s="303"/>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row>
    <row r="27" spans="1:84" s="299" customFormat="1" x14ac:dyDescent="0.2">
      <c r="A27" s="297"/>
      <c r="B27" s="300"/>
      <c r="C27" s="304" t="s">
        <v>1616</v>
      </c>
      <c r="D27" s="302"/>
      <c r="E27" s="302"/>
      <c r="F27" s="302"/>
      <c r="G27" s="302"/>
      <c r="H27" s="302"/>
      <c r="I27" s="302"/>
      <c r="J27" s="302"/>
      <c r="K27" s="302"/>
      <c r="L27" s="303"/>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row>
    <row r="28" spans="1:84" s="299" customFormat="1" x14ac:dyDescent="0.2">
      <c r="A28" s="297"/>
      <c r="B28" s="300"/>
      <c r="C28" s="302"/>
      <c r="D28" s="302"/>
      <c r="E28" s="302"/>
      <c r="F28" s="302"/>
      <c r="G28" s="302"/>
      <c r="H28" s="302"/>
      <c r="I28" s="302"/>
      <c r="J28" s="302"/>
      <c r="K28" s="302"/>
      <c r="L28" s="303"/>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row>
    <row r="29" spans="1:84" x14ac:dyDescent="0.2">
      <c r="B29" s="472"/>
      <c r="C29" s="304"/>
      <c r="D29" s="304"/>
      <c r="E29" s="304"/>
      <c r="F29" s="304"/>
      <c r="G29" s="304"/>
      <c r="H29" s="304"/>
      <c r="I29" s="304"/>
      <c r="J29" s="304"/>
      <c r="K29" s="304"/>
      <c r="L29" s="473"/>
    </row>
    <row r="30" spans="1:84" x14ac:dyDescent="0.2">
      <c r="B30" s="472"/>
      <c r="C30" s="479" t="s">
        <v>1617</v>
      </c>
      <c r="D30" s="304"/>
      <c r="E30" s="304"/>
      <c r="F30" s="304"/>
      <c r="G30" s="304"/>
      <c r="H30" s="304"/>
      <c r="I30" s="304"/>
      <c r="J30" s="304"/>
      <c r="K30" s="304"/>
      <c r="L30" s="473"/>
    </row>
    <row r="31" spans="1:84" ht="119.25" customHeight="1" x14ac:dyDescent="0.2">
      <c r="B31" s="472"/>
      <c r="C31" s="838" t="s">
        <v>1618</v>
      </c>
      <c r="D31" s="839"/>
      <c r="E31" s="839"/>
      <c r="F31" s="839"/>
      <c r="G31" s="839"/>
      <c r="H31" s="839"/>
      <c r="I31" s="839"/>
      <c r="J31" s="839"/>
      <c r="K31" s="304"/>
      <c r="L31" s="473"/>
    </row>
    <row r="32" spans="1:84" x14ac:dyDescent="0.2">
      <c r="B32" s="472"/>
      <c r="C32" s="302"/>
      <c r="D32" s="304"/>
      <c r="E32" s="304"/>
      <c r="F32" s="304"/>
      <c r="G32" s="304"/>
      <c r="H32" s="304"/>
      <c r="I32" s="304"/>
      <c r="J32" s="304"/>
      <c r="K32" s="304"/>
      <c r="L32" s="473"/>
    </row>
    <row r="33" spans="1:84" x14ac:dyDescent="0.2">
      <c r="B33" s="477" t="s">
        <v>1619</v>
      </c>
      <c r="C33" s="315" t="s">
        <v>1620</v>
      </c>
      <c r="D33" s="304"/>
      <c r="E33" s="304"/>
      <c r="F33" s="304"/>
      <c r="G33" s="304"/>
      <c r="H33" s="304"/>
      <c r="I33" s="304"/>
      <c r="J33" s="304"/>
      <c r="K33" s="304"/>
      <c r="L33" s="473"/>
    </row>
    <row r="34" spans="1:84" x14ac:dyDescent="0.2">
      <c r="B34" s="472"/>
      <c r="C34" s="304"/>
      <c r="D34" s="304"/>
      <c r="E34" s="304"/>
      <c r="F34" s="304"/>
      <c r="G34" s="304"/>
      <c r="H34" s="304"/>
      <c r="I34" s="304"/>
      <c r="J34" s="304"/>
      <c r="K34" s="304"/>
      <c r="L34" s="473"/>
    </row>
    <row r="35" spans="1:84" x14ac:dyDescent="0.2">
      <c r="B35" s="472"/>
      <c r="C35" s="479" t="s">
        <v>1621</v>
      </c>
      <c r="D35" s="304"/>
      <c r="E35" s="304"/>
      <c r="F35" s="304"/>
      <c r="G35" s="304"/>
      <c r="H35" s="304"/>
      <c r="I35" s="304"/>
      <c r="J35" s="304"/>
      <c r="K35" s="304"/>
      <c r="L35" s="473"/>
    </row>
    <row r="36" spans="1:84" x14ac:dyDescent="0.2">
      <c r="B36" s="472"/>
      <c r="C36" s="302" t="s">
        <v>1271</v>
      </c>
      <c r="D36" s="304"/>
      <c r="E36" s="304"/>
      <c r="F36" s="304"/>
      <c r="G36" s="304"/>
      <c r="H36" s="304"/>
      <c r="I36" s="304"/>
      <c r="J36" s="304"/>
      <c r="K36" s="304"/>
      <c r="L36" s="473"/>
    </row>
    <row r="37" spans="1:84" x14ac:dyDescent="0.2">
      <c r="B37" s="472"/>
      <c r="C37" s="304"/>
      <c r="D37" s="304"/>
      <c r="E37" s="304"/>
      <c r="F37" s="304"/>
      <c r="G37" s="304"/>
      <c r="H37" s="304"/>
      <c r="I37" s="304"/>
      <c r="J37" s="304"/>
      <c r="K37" s="304"/>
      <c r="L37" s="473"/>
    </row>
    <row r="38" spans="1:84" x14ac:dyDescent="0.2">
      <c r="B38" s="472"/>
      <c r="C38" s="304"/>
      <c r="D38" s="304"/>
      <c r="E38" s="304"/>
      <c r="F38" s="304"/>
      <c r="G38" s="304"/>
      <c r="H38" s="304"/>
      <c r="I38" s="304"/>
      <c r="J38" s="304"/>
      <c r="K38" s="304"/>
      <c r="L38" s="473"/>
    </row>
    <row r="39" spans="1:84" x14ac:dyDescent="0.2">
      <c r="B39" s="472"/>
      <c r="C39" s="479" t="s">
        <v>1622</v>
      </c>
      <c r="D39" s="304"/>
      <c r="E39" s="304"/>
      <c r="F39" s="304"/>
      <c r="G39" s="304"/>
      <c r="H39" s="304"/>
      <c r="I39" s="304"/>
      <c r="J39" s="304"/>
      <c r="K39" s="304"/>
      <c r="L39" s="473"/>
    </row>
    <row r="40" spans="1:84" x14ac:dyDescent="0.2">
      <c r="B40" s="472"/>
      <c r="C40" s="304" t="s">
        <v>1623</v>
      </c>
      <c r="D40" s="304"/>
      <c r="E40" s="304"/>
      <c r="F40" s="304"/>
      <c r="G40" s="304"/>
      <c r="H40" s="304"/>
      <c r="I40" s="304"/>
      <c r="J40" s="304"/>
      <c r="K40" s="304"/>
      <c r="L40" s="473"/>
    </row>
    <row r="41" spans="1:84" x14ac:dyDescent="0.2">
      <c r="B41" s="472"/>
      <c r="C41" s="304" t="s">
        <v>1624</v>
      </c>
      <c r="D41" s="304"/>
      <c r="E41" s="304"/>
      <c r="F41" s="304"/>
      <c r="G41" s="304"/>
      <c r="H41" s="304"/>
      <c r="I41" s="304"/>
      <c r="J41" s="304"/>
      <c r="K41" s="304"/>
      <c r="L41" s="473"/>
    </row>
    <row r="42" spans="1:84" x14ac:dyDescent="0.2">
      <c r="B42" s="472"/>
      <c r="C42" s="304"/>
      <c r="D42" s="304"/>
      <c r="E42" s="304"/>
      <c r="F42" s="304"/>
      <c r="G42" s="304"/>
      <c r="H42" s="304"/>
      <c r="I42" s="304"/>
      <c r="J42" s="304"/>
      <c r="K42" s="304"/>
      <c r="L42" s="473"/>
    </row>
    <row r="43" spans="1:84" x14ac:dyDescent="0.2">
      <c r="B43" s="477">
        <v>3.4</v>
      </c>
      <c r="C43" s="197" t="s">
        <v>1336</v>
      </c>
      <c r="D43" s="304"/>
      <c r="E43" s="304"/>
      <c r="F43" s="304"/>
      <c r="G43" s="304"/>
      <c r="H43" s="304"/>
      <c r="I43" s="304"/>
      <c r="J43" s="304"/>
      <c r="K43" s="304"/>
      <c r="L43" s="473"/>
    </row>
    <row r="44" spans="1:84" x14ac:dyDescent="0.2">
      <c r="B44" s="477"/>
      <c r="C44" s="197"/>
      <c r="D44" s="304"/>
      <c r="E44" s="304"/>
      <c r="F44" s="304"/>
      <c r="G44" s="304"/>
      <c r="H44" s="304"/>
      <c r="I44" s="304"/>
      <c r="J44" s="304"/>
      <c r="K44" s="304"/>
      <c r="L44" s="473"/>
    </row>
    <row r="45" spans="1:84" x14ac:dyDescent="0.2">
      <c r="B45" s="472"/>
      <c r="C45" s="304" t="s">
        <v>1625</v>
      </c>
      <c r="D45" s="304"/>
      <c r="E45" s="304"/>
      <c r="F45" s="304"/>
      <c r="G45" s="304"/>
      <c r="H45" s="304"/>
      <c r="I45" s="304"/>
      <c r="J45" s="304"/>
      <c r="K45" s="304"/>
      <c r="L45" s="473"/>
    </row>
    <row r="46" spans="1:84" x14ac:dyDescent="0.2">
      <c r="B46" s="472"/>
      <c r="C46" s="304" t="s">
        <v>1626</v>
      </c>
      <c r="D46" s="304"/>
      <c r="E46" s="304"/>
      <c r="F46" s="304"/>
      <c r="G46" s="304"/>
      <c r="H46" s="304"/>
      <c r="I46" s="304"/>
      <c r="J46" s="304"/>
      <c r="K46" s="304"/>
      <c r="L46" s="473"/>
    </row>
    <row r="47" spans="1:84" x14ac:dyDescent="0.2">
      <c r="B47" s="472"/>
      <c r="C47" s="304"/>
      <c r="D47" s="304"/>
      <c r="E47" s="304"/>
      <c r="F47" s="304"/>
      <c r="G47" s="304"/>
      <c r="H47" s="304"/>
      <c r="I47" s="304"/>
      <c r="J47" s="304"/>
      <c r="K47" s="304"/>
      <c r="L47" s="473"/>
    </row>
    <row r="48" spans="1:84" s="483" customFormat="1" ht="15" customHeight="1" x14ac:dyDescent="0.25">
      <c r="A48" s="466"/>
      <c r="B48" s="480"/>
      <c r="C48" s="474" t="s">
        <v>1627</v>
      </c>
      <c r="D48" s="481"/>
      <c r="E48" s="481"/>
      <c r="F48" s="481"/>
      <c r="G48" s="481"/>
      <c r="H48" s="481"/>
      <c r="I48" s="481"/>
      <c r="J48" s="481"/>
      <c r="K48" s="481"/>
      <c r="L48" s="482"/>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6"/>
      <c r="AN48" s="466"/>
      <c r="AO48" s="466"/>
      <c r="AP48" s="466"/>
      <c r="AQ48" s="466"/>
      <c r="AR48" s="466"/>
      <c r="AS48" s="466"/>
      <c r="AT48" s="466"/>
      <c r="AU48" s="466"/>
      <c r="AV48" s="466"/>
      <c r="AW48" s="466"/>
      <c r="AX48" s="466"/>
      <c r="AY48" s="466"/>
      <c r="AZ48" s="466"/>
      <c r="BA48" s="466"/>
      <c r="BB48" s="466"/>
      <c r="BC48" s="466"/>
      <c r="BD48" s="466"/>
      <c r="BE48" s="466"/>
      <c r="BF48" s="466"/>
      <c r="BG48" s="466"/>
      <c r="BH48" s="466"/>
      <c r="BI48" s="466"/>
      <c r="BJ48" s="466"/>
      <c r="BK48" s="466"/>
      <c r="BL48" s="466"/>
      <c r="BM48" s="466"/>
      <c r="BN48" s="466"/>
      <c r="BO48" s="466"/>
      <c r="BP48" s="466"/>
      <c r="BQ48" s="466"/>
      <c r="BR48" s="466"/>
      <c r="BS48" s="466"/>
      <c r="BT48" s="466"/>
      <c r="BU48" s="466"/>
      <c r="BV48" s="466"/>
      <c r="BW48" s="466"/>
      <c r="BX48" s="466"/>
      <c r="BY48" s="466"/>
      <c r="BZ48" s="466"/>
      <c r="CA48" s="466"/>
      <c r="CB48" s="466"/>
      <c r="CC48" s="466"/>
      <c r="CD48" s="466"/>
      <c r="CE48" s="466"/>
      <c r="CF48" s="466"/>
    </row>
    <row r="49" spans="2:12" x14ac:dyDescent="0.2">
      <c r="B49" s="472"/>
      <c r="C49" s="304"/>
      <c r="D49" s="304"/>
      <c r="E49" s="304"/>
      <c r="F49" s="304"/>
      <c r="G49" s="304"/>
      <c r="H49" s="304"/>
      <c r="I49" s="304"/>
      <c r="J49" s="304"/>
      <c r="K49" s="304"/>
      <c r="L49" s="473"/>
    </row>
    <row r="50" spans="2:12" x14ac:dyDescent="0.2">
      <c r="B50" s="472"/>
      <c r="C50" s="304" t="s">
        <v>1474</v>
      </c>
      <c r="D50" s="304"/>
      <c r="E50" s="304"/>
      <c r="F50" s="304"/>
      <c r="G50" s="304"/>
      <c r="H50" s="304"/>
      <c r="I50" s="304"/>
      <c r="J50" s="304"/>
      <c r="K50" s="304"/>
      <c r="L50" s="473"/>
    </row>
    <row r="51" spans="2:12" x14ac:dyDescent="0.2">
      <c r="B51" s="472"/>
      <c r="C51" s="304"/>
      <c r="D51" s="304"/>
      <c r="E51" s="304"/>
      <c r="F51" s="304"/>
      <c r="G51" s="304"/>
      <c r="H51" s="304"/>
      <c r="I51" s="304"/>
      <c r="J51" s="304"/>
      <c r="K51" s="304"/>
      <c r="L51" s="473"/>
    </row>
    <row r="52" spans="2:12" x14ac:dyDescent="0.2">
      <c r="B52" s="477" t="s">
        <v>1628</v>
      </c>
      <c r="C52" s="315" t="s">
        <v>1629</v>
      </c>
      <c r="D52" s="304"/>
      <c r="E52" s="304"/>
      <c r="F52" s="304"/>
      <c r="G52" s="304"/>
      <c r="H52" s="304"/>
      <c r="I52" s="304"/>
      <c r="J52" s="304"/>
      <c r="K52" s="304"/>
      <c r="L52" s="473"/>
    </row>
    <row r="53" spans="2:12" x14ac:dyDescent="0.2">
      <c r="B53" s="472"/>
      <c r="C53" s="304" t="s">
        <v>1630</v>
      </c>
      <c r="D53" s="304"/>
      <c r="E53" s="304"/>
      <c r="F53" s="304"/>
      <c r="G53" s="304"/>
      <c r="H53" s="304"/>
      <c r="I53" s="304"/>
      <c r="J53" s="304"/>
      <c r="K53" s="304"/>
      <c r="L53" s="473"/>
    </row>
    <row r="54" spans="2:12" x14ac:dyDescent="0.2">
      <c r="B54" s="472"/>
      <c r="C54" s="304" t="s">
        <v>1631</v>
      </c>
      <c r="D54" s="304"/>
      <c r="E54" s="304"/>
      <c r="F54" s="304"/>
      <c r="G54" s="304"/>
      <c r="H54" s="304"/>
      <c r="I54" s="304"/>
      <c r="J54" s="304"/>
      <c r="K54" s="304"/>
      <c r="L54" s="473"/>
    </row>
    <row r="55" spans="2:12" x14ac:dyDescent="0.2">
      <c r="B55" s="472"/>
      <c r="C55" s="302" t="s">
        <v>1632</v>
      </c>
      <c r="D55" s="304"/>
      <c r="E55" s="304"/>
      <c r="F55" s="304"/>
      <c r="G55" s="304"/>
      <c r="H55" s="304"/>
      <c r="I55" s="304"/>
      <c r="J55" s="304"/>
      <c r="K55" s="304"/>
      <c r="L55" s="473"/>
    </row>
    <row r="56" spans="2:12" x14ac:dyDescent="0.2">
      <c r="B56" s="472"/>
      <c r="C56" s="304"/>
      <c r="D56" s="304"/>
      <c r="E56" s="304"/>
      <c r="F56" s="304"/>
      <c r="G56" s="304"/>
      <c r="H56" s="304"/>
      <c r="I56" s="304"/>
      <c r="J56" s="304"/>
      <c r="K56" s="304"/>
      <c r="L56" s="473"/>
    </row>
    <row r="57" spans="2:12" x14ac:dyDescent="0.2">
      <c r="B57" s="477" t="s">
        <v>1360</v>
      </c>
      <c r="C57" s="315" t="s">
        <v>1633</v>
      </c>
      <c r="D57" s="304"/>
      <c r="E57" s="304"/>
      <c r="F57" s="304"/>
      <c r="G57" s="304"/>
      <c r="H57" s="304"/>
      <c r="I57" s="304"/>
      <c r="J57" s="304"/>
      <c r="K57" s="304"/>
      <c r="L57" s="473"/>
    </row>
    <row r="58" spans="2:12" x14ac:dyDescent="0.2">
      <c r="B58" s="472"/>
      <c r="C58" s="302" t="s">
        <v>1634</v>
      </c>
      <c r="D58" s="304"/>
      <c r="E58" s="304"/>
      <c r="F58" s="304"/>
      <c r="G58" s="304"/>
      <c r="H58" s="304"/>
      <c r="I58" s="304"/>
      <c r="J58" s="304"/>
      <c r="K58" s="304"/>
      <c r="L58" s="473"/>
    </row>
    <row r="59" spans="2:12" x14ac:dyDescent="0.2">
      <c r="B59" s="472"/>
      <c r="C59" s="302" t="s">
        <v>1635</v>
      </c>
      <c r="D59" s="304"/>
      <c r="E59" s="304"/>
      <c r="F59" s="304"/>
      <c r="G59" s="304"/>
      <c r="H59" s="304"/>
      <c r="I59" s="304"/>
      <c r="J59" s="304"/>
      <c r="K59" s="304"/>
      <c r="L59" s="473"/>
    </row>
    <row r="60" spans="2:12" x14ac:dyDescent="0.2">
      <c r="B60" s="472"/>
      <c r="C60" s="304"/>
      <c r="D60" s="304"/>
      <c r="E60" s="304"/>
      <c r="F60" s="304"/>
      <c r="G60" s="304"/>
      <c r="H60" s="304"/>
      <c r="I60" s="304"/>
      <c r="J60" s="304"/>
      <c r="K60" s="304"/>
      <c r="L60" s="473"/>
    </row>
    <row r="61" spans="2:12" x14ac:dyDescent="0.2">
      <c r="B61" s="477" t="s">
        <v>1501</v>
      </c>
      <c r="C61" s="315" t="s">
        <v>1636</v>
      </c>
      <c r="D61" s="304"/>
      <c r="E61" s="304"/>
      <c r="F61" s="304"/>
      <c r="G61" s="304"/>
      <c r="H61" s="304"/>
      <c r="I61" s="304"/>
      <c r="J61" s="304"/>
      <c r="K61" s="304"/>
      <c r="L61" s="473"/>
    </row>
    <row r="62" spans="2:12" x14ac:dyDescent="0.2">
      <c r="B62" s="472"/>
      <c r="C62" s="304" t="s">
        <v>1637</v>
      </c>
      <c r="D62" s="304"/>
      <c r="E62" s="304"/>
      <c r="F62" s="304"/>
      <c r="G62" s="304"/>
      <c r="H62" s="304"/>
      <c r="I62" s="304"/>
      <c r="J62" s="304"/>
      <c r="K62" s="304"/>
      <c r="L62" s="473"/>
    </row>
    <row r="63" spans="2:12" x14ac:dyDescent="0.2">
      <c r="B63" s="472"/>
      <c r="C63" s="302" t="s">
        <v>1638</v>
      </c>
      <c r="D63" s="304"/>
      <c r="E63" s="304"/>
      <c r="F63" s="304"/>
      <c r="G63" s="304"/>
      <c r="H63" s="304"/>
      <c r="I63" s="304"/>
      <c r="J63" s="304"/>
      <c r="K63" s="304"/>
      <c r="L63" s="473"/>
    </row>
    <row r="64" spans="2:12" ht="109.5" customHeight="1" x14ac:dyDescent="0.2">
      <c r="B64" s="472"/>
      <c r="C64" s="840" t="s">
        <v>1658</v>
      </c>
      <c r="D64" s="840"/>
      <c r="E64" s="840"/>
      <c r="F64" s="840"/>
      <c r="G64" s="840"/>
      <c r="H64" s="840"/>
      <c r="I64" s="840"/>
      <c r="J64" s="840"/>
      <c r="K64" s="304"/>
      <c r="L64" s="473"/>
    </row>
    <row r="65" spans="1:84" x14ac:dyDescent="0.2">
      <c r="B65" s="472"/>
      <c r="C65" s="304"/>
      <c r="D65" s="304"/>
      <c r="E65" s="304"/>
      <c r="F65" s="304"/>
      <c r="G65" s="304"/>
      <c r="H65" s="304"/>
      <c r="I65" s="304"/>
      <c r="J65" s="304"/>
      <c r="K65" s="304"/>
      <c r="L65" s="473"/>
    </row>
    <row r="66" spans="1:84" x14ac:dyDescent="0.2">
      <c r="B66" s="477" t="s">
        <v>1529</v>
      </c>
      <c r="C66" s="484" t="s">
        <v>1639</v>
      </c>
      <c r="D66" s="304"/>
      <c r="E66" s="304"/>
      <c r="F66" s="304"/>
      <c r="G66" s="304"/>
      <c r="H66" s="304"/>
      <c r="I66" s="304"/>
      <c r="J66" s="304"/>
      <c r="K66" s="304"/>
      <c r="L66" s="473"/>
    </row>
    <row r="67" spans="1:84" x14ac:dyDescent="0.2">
      <c r="B67" s="472"/>
      <c r="C67" s="484"/>
      <c r="D67" s="304"/>
      <c r="E67" s="304"/>
      <c r="F67" s="304"/>
      <c r="G67" s="304"/>
      <c r="H67" s="304"/>
      <c r="I67" s="304"/>
      <c r="J67" s="304"/>
      <c r="K67" s="304"/>
      <c r="L67" s="473"/>
    </row>
    <row r="68" spans="1:84" x14ac:dyDescent="0.2">
      <c r="B68" s="472"/>
      <c r="C68" s="479" t="s">
        <v>1640</v>
      </c>
      <c r="D68" s="304"/>
      <c r="E68" s="304"/>
      <c r="F68" s="304"/>
      <c r="G68" s="304"/>
      <c r="H68" s="304"/>
      <c r="I68" s="304"/>
      <c r="J68" s="304"/>
      <c r="K68" s="304"/>
      <c r="L68" s="473"/>
    </row>
    <row r="69" spans="1:84" x14ac:dyDescent="0.2">
      <c r="B69" s="472"/>
      <c r="C69" s="304"/>
      <c r="D69" s="304"/>
      <c r="E69" s="304"/>
      <c r="F69" s="304"/>
      <c r="G69" s="304"/>
      <c r="H69" s="304"/>
      <c r="I69" s="304"/>
      <c r="J69" s="304"/>
      <c r="K69" s="304"/>
      <c r="L69" s="473"/>
    </row>
    <row r="70" spans="1:84" x14ac:dyDescent="0.2">
      <c r="B70" s="472"/>
      <c r="C70" s="485" t="s">
        <v>1641</v>
      </c>
      <c r="D70" s="304"/>
      <c r="E70" s="304"/>
      <c r="F70" s="304"/>
      <c r="G70" s="304"/>
      <c r="H70" s="304"/>
      <c r="I70" s="304"/>
      <c r="J70" s="304"/>
      <c r="K70" s="304"/>
      <c r="L70" s="473"/>
    </row>
    <row r="71" spans="1:84" x14ac:dyDescent="0.2">
      <c r="B71" s="472"/>
      <c r="C71" s="302" t="s">
        <v>1642</v>
      </c>
      <c r="D71" s="304"/>
      <c r="E71" s="304"/>
      <c r="F71" s="304"/>
      <c r="G71" s="304"/>
      <c r="H71" s="304"/>
      <c r="I71" s="304"/>
      <c r="J71" s="304"/>
      <c r="K71" s="304"/>
      <c r="L71" s="473"/>
    </row>
    <row r="72" spans="1:84" x14ac:dyDescent="0.2">
      <c r="B72" s="472"/>
      <c r="C72" s="304"/>
      <c r="D72" s="304"/>
      <c r="E72" s="304"/>
      <c r="F72" s="304"/>
      <c r="G72" s="304"/>
      <c r="H72" s="304"/>
      <c r="I72" s="304"/>
      <c r="J72" s="304"/>
      <c r="K72" s="304"/>
      <c r="L72" s="473"/>
    </row>
    <row r="73" spans="1:84" x14ac:dyDescent="0.2">
      <c r="B73" s="472"/>
      <c r="C73" s="304"/>
      <c r="D73" s="304"/>
      <c r="E73" s="304"/>
      <c r="F73" s="304"/>
      <c r="G73" s="304"/>
      <c r="H73" s="304"/>
      <c r="I73" s="304"/>
      <c r="J73" s="304"/>
      <c r="K73" s="304"/>
      <c r="L73" s="473"/>
    </row>
    <row r="74" spans="1:84" s="483" customFormat="1" ht="15" customHeight="1" x14ac:dyDescent="0.25">
      <c r="A74" s="466"/>
      <c r="B74" s="480"/>
      <c r="C74" s="474" t="s">
        <v>1643</v>
      </c>
      <c r="D74" s="481"/>
      <c r="E74" s="481"/>
      <c r="F74" s="481"/>
      <c r="G74" s="481"/>
      <c r="H74" s="481"/>
      <c r="I74" s="481"/>
      <c r="J74" s="481"/>
      <c r="K74" s="481"/>
      <c r="L74" s="482"/>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6"/>
      <c r="AY74" s="466"/>
      <c r="AZ74" s="466"/>
      <c r="BA74" s="466"/>
      <c r="BB74" s="466"/>
      <c r="BC74" s="466"/>
      <c r="BD74" s="466"/>
      <c r="BE74" s="466"/>
      <c r="BF74" s="466"/>
      <c r="BG74" s="466"/>
      <c r="BH74" s="466"/>
      <c r="BI74" s="466"/>
      <c r="BJ74" s="466"/>
      <c r="BK74" s="466"/>
      <c r="BL74" s="466"/>
      <c r="BM74" s="466"/>
      <c r="BN74" s="466"/>
      <c r="BO74" s="466"/>
      <c r="BP74" s="466"/>
      <c r="BQ74" s="466"/>
      <c r="BR74" s="466"/>
      <c r="BS74" s="466"/>
      <c r="BT74" s="466"/>
      <c r="BU74" s="466"/>
      <c r="BV74" s="466"/>
      <c r="BW74" s="466"/>
      <c r="BX74" s="466"/>
      <c r="BY74" s="466"/>
      <c r="BZ74" s="466"/>
      <c r="CA74" s="466"/>
      <c r="CB74" s="466"/>
      <c r="CC74" s="466"/>
      <c r="CD74" s="466"/>
      <c r="CE74" s="466"/>
      <c r="CF74" s="466"/>
    </row>
    <row r="75" spans="1:84" x14ac:dyDescent="0.2">
      <c r="B75" s="472"/>
      <c r="C75" s="304"/>
      <c r="D75" s="304"/>
      <c r="E75" s="304"/>
      <c r="F75" s="304"/>
      <c r="G75" s="304"/>
      <c r="H75" s="304"/>
      <c r="I75" s="304"/>
      <c r="J75" s="304"/>
      <c r="K75" s="304"/>
      <c r="L75" s="473"/>
    </row>
    <row r="76" spans="1:84" x14ac:dyDescent="0.2">
      <c r="B76" s="472"/>
      <c r="C76" s="304"/>
      <c r="D76" s="304"/>
      <c r="E76" s="304"/>
      <c r="F76" s="304"/>
      <c r="G76" s="304"/>
      <c r="H76" s="304"/>
      <c r="I76" s="304"/>
      <c r="J76" s="304"/>
      <c r="K76" s="304"/>
      <c r="L76" s="473"/>
    </row>
    <row r="77" spans="1:84" x14ac:dyDescent="0.2">
      <c r="B77" s="472"/>
      <c r="C77" s="302" t="s">
        <v>1644</v>
      </c>
      <c r="D77" s="304"/>
      <c r="E77" s="304"/>
      <c r="F77" s="304"/>
      <c r="G77" s="304"/>
      <c r="H77" s="304"/>
      <c r="I77" s="304"/>
      <c r="J77" s="304"/>
      <c r="K77" s="304"/>
      <c r="L77" s="473"/>
    </row>
    <row r="78" spans="1:84" ht="13.5" thickBot="1" x14ac:dyDescent="0.25">
      <c r="B78" s="486"/>
      <c r="C78" s="487" t="s">
        <v>1562</v>
      </c>
      <c r="D78" s="487"/>
      <c r="E78" s="487"/>
      <c r="F78" s="487"/>
      <c r="G78" s="487"/>
      <c r="H78" s="487"/>
      <c r="I78" s="487"/>
      <c r="J78" s="487"/>
      <c r="K78" s="487"/>
      <c r="L78" s="488"/>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41" t="s">
        <v>1645</v>
      </c>
      <c r="C2" s="842"/>
      <c r="D2" s="842"/>
      <c r="E2" s="842"/>
      <c r="F2" s="842"/>
      <c r="G2" s="842"/>
      <c r="H2" s="842"/>
      <c r="I2" s="842"/>
      <c r="J2" s="842"/>
      <c r="K2" s="842"/>
      <c r="L2" s="842"/>
      <c r="M2" s="842"/>
      <c r="N2" s="843"/>
    </row>
    <row r="3" spans="2:14" x14ac:dyDescent="0.25">
      <c r="B3" s="844"/>
      <c r="C3" s="845"/>
      <c r="D3" s="845"/>
      <c r="E3" s="845"/>
      <c r="F3" s="845"/>
      <c r="G3" s="845"/>
      <c r="H3" s="845"/>
      <c r="I3" s="845"/>
      <c r="J3" s="845"/>
      <c r="K3" s="845"/>
      <c r="L3" s="845"/>
      <c r="M3" s="845"/>
      <c r="N3" s="846"/>
    </row>
    <row r="4" spans="2:14" x14ac:dyDescent="0.25">
      <c r="B4" s="844"/>
      <c r="C4" s="845"/>
      <c r="D4" s="845"/>
      <c r="E4" s="845"/>
      <c r="F4" s="845"/>
      <c r="G4" s="845"/>
      <c r="H4" s="845"/>
      <c r="I4" s="845"/>
      <c r="J4" s="845"/>
      <c r="K4" s="845"/>
      <c r="L4" s="845"/>
      <c r="M4" s="845"/>
      <c r="N4" s="846"/>
    </row>
    <row r="5" spans="2:14" x14ac:dyDescent="0.25">
      <c r="B5" s="844"/>
      <c r="C5" s="845"/>
      <c r="D5" s="845"/>
      <c r="E5" s="845"/>
      <c r="F5" s="845"/>
      <c r="G5" s="845"/>
      <c r="H5" s="845"/>
      <c r="I5" s="845"/>
      <c r="J5" s="845"/>
      <c r="K5" s="845"/>
      <c r="L5" s="845"/>
      <c r="M5" s="845"/>
      <c r="N5" s="846"/>
    </row>
    <row r="6" spans="2:14" x14ac:dyDescent="0.25">
      <c r="B6" s="844"/>
      <c r="C6" s="845"/>
      <c r="D6" s="845"/>
      <c r="E6" s="845"/>
      <c r="F6" s="845"/>
      <c r="G6" s="845"/>
      <c r="H6" s="845"/>
      <c r="I6" s="845"/>
      <c r="J6" s="845"/>
      <c r="K6" s="845"/>
      <c r="L6" s="845"/>
      <c r="M6" s="845"/>
      <c r="N6" s="846"/>
    </row>
    <row r="7" spans="2:14" x14ac:dyDescent="0.25">
      <c r="B7" s="844"/>
      <c r="C7" s="845"/>
      <c r="D7" s="845"/>
      <c r="E7" s="845"/>
      <c r="F7" s="845"/>
      <c r="G7" s="845"/>
      <c r="H7" s="845"/>
      <c r="I7" s="845"/>
      <c r="J7" s="845"/>
      <c r="K7" s="845"/>
      <c r="L7" s="845"/>
      <c r="M7" s="845"/>
      <c r="N7" s="846"/>
    </row>
    <row r="8" spans="2:14" x14ac:dyDescent="0.25">
      <c r="B8" s="844"/>
      <c r="C8" s="845"/>
      <c r="D8" s="845"/>
      <c r="E8" s="845"/>
      <c r="F8" s="845"/>
      <c r="G8" s="845"/>
      <c r="H8" s="845"/>
      <c r="I8" s="845"/>
      <c r="J8" s="845"/>
      <c r="K8" s="845"/>
      <c r="L8" s="845"/>
      <c r="M8" s="845"/>
      <c r="N8" s="846"/>
    </row>
    <row r="9" spans="2:14" x14ac:dyDescent="0.25">
      <c r="B9" s="844"/>
      <c r="C9" s="845"/>
      <c r="D9" s="845"/>
      <c r="E9" s="845"/>
      <c r="F9" s="845"/>
      <c r="G9" s="845"/>
      <c r="H9" s="845"/>
      <c r="I9" s="845"/>
      <c r="J9" s="845"/>
      <c r="K9" s="845"/>
      <c r="L9" s="845"/>
      <c r="M9" s="845"/>
      <c r="N9" s="846"/>
    </row>
    <row r="10" spans="2:14" x14ac:dyDescent="0.25">
      <c r="B10" s="844"/>
      <c r="C10" s="845"/>
      <c r="D10" s="845"/>
      <c r="E10" s="845"/>
      <c r="F10" s="845"/>
      <c r="G10" s="845"/>
      <c r="H10" s="845"/>
      <c r="I10" s="845"/>
      <c r="J10" s="845"/>
      <c r="K10" s="845"/>
      <c r="L10" s="845"/>
      <c r="M10" s="845"/>
      <c r="N10" s="846"/>
    </row>
    <row r="11" spans="2:14" x14ac:dyDescent="0.25">
      <c r="B11" s="844"/>
      <c r="C11" s="845"/>
      <c r="D11" s="845"/>
      <c r="E11" s="845"/>
      <c r="F11" s="845"/>
      <c r="G11" s="845"/>
      <c r="H11" s="845"/>
      <c r="I11" s="845"/>
      <c r="J11" s="845"/>
      <c r="K11" s="845"/>
      <c r="L11" s="845"/>
      <c r="M11" s="845"/>
      <c r="N11" s="846"/>
    </row>
    <row r="12" spans="2:14" x14ac:dyDescent="0.25">
      <c r="B12" s="844"/>
      <c r="C12" s="845"/>
      <c r="D12" s="845"/>
      <c r="E12" s="845"/>
      <c r="F12" s="845"/>
      <c r="G12" s="845"/>
      <c r="H12" s="845"/>
      <c r="I12" s="845"/>
      <c r="J12" s="845"/>
      <c r="K12" s="845"/>
      <c r="L12" s="845"/>
      <c r="M12" s="845"/>
      <c r="N12" s="846"/>
    </row>
    <row r="13" spans="2:14" x14ac:dyDescent="0.25">
      <c r="B13" s="844"/>
      <c r="C13" s="845"/>
      <c r="D13" s="845"/>
      <c r="E13" s="845"/>
      <c r="F13" s="845"/>
      <c r="G13" s="845"/>
      <c r="H13" s="845"/>
      <c r="I13" s="845"/>
      <c r="J13" s="845"/>
      <c r="K13" s="845"/>
      <c r="L13" s="845"/>
      <c r="M13" s="845"/>
      <c r="N13" s="846"/>
    </row>
    <row r="14" spans="2:14" x14ac:dyDescent="0.25">
      <c r="B14" s="844"/>
      <c r="C14" s="845"/>
      <c r="D14" s="845"/>
      <c r="E14" s="845"/>
      <c r="F14" s="845"/>
      <c r="G14" s="845"/>
      <c r="H14" s="845"/>
      <c r="I14" s="845"/>
      <c r="J14" s="845"/>
      <c r="K14" s="845"/>
      <c r="L14" s="845"/>
      <c r="M14" s="845"/>
      <c r="N14" s="846"/>
    </row>
    <row r="15" spans="2:14" x14ac:dyDescent="0.25">
      <c r="B15" s="844"/>
      <c r="C15" s="845"/>
      <c r="D15" s="845"/>
      <c r="E15" s="845"/>
      <c r="F15" s="845"/>
      <c r="G15" s="845"/>
      <c r="H15" s="845"/>
      <c r="I15" s="845"/>
      <c r="J15" s="845"/>
      <c r="K15" s="845"/>
      <c r="L15" s="845"/>
      <c r="M15" s="845"/>
      <c r="N15" s="846"/>
    </row>
    <row r="16" spans="2:14" x14ac:dyDescent="0.25">
      <c r="B16" s="844"/>
      <c r="C16" s="845"/>
      <c r="D16" s="845"/>
      <c r="E16" s="845"/>
      <c r="F16" s="845"/>
      <c r="G16" s="845"/>
      <c r="H16" s="845"/>
      <c r="I16" s="845"/>
      <c r="J16" s="845"/>
      <c r="K16" s="845"/>
      <c r="L16" s="845"/>
      <c r="M16" s="845"/>
      <c r="N16" s="846"/>
    </row>
    <row r="17" spans="2:15" x14ac:dyDescent="0.25">
      <c r="B17" s="844"/>
      <c r="C17" s="845"/>
      <c r="D17" s="845"/>
      <c r="E17" s="845"/>
      <c r="F17" s="845"/>
      <c r="G17" s="845"/>
      <c r="H17" s="845"/>
      <c r="I17" s="845"/>
      <c r="J17" s="845"/>
      <c r="K17" s="845"/>
      <c r="L17" s="845"/>
      <c r="M17" s="845"/>
      <c r="N17" s="846"/>
    </row>
    <row r="18" spans="2:15" x14ac:dyDescent="0.25">
      <c r="B18" s="844"/>
      <c r="C18" s="845"/>
      <c r="D18" s="845"/>
      <c r="E18" s="845"/>
      <c r="F18" s="845"/>
      <c r="G18" s="845"/>
      <c r="H18" s="845"/>
      <c r="I18" s="845"/>
      <c r="J18" s="845"/>
      <c r="K18" s="845"/>
      <c r="L18" s="845"/>
      <c r="M18" s="845"/>
      <c r="N18" s="846"/>
    </row>
    <row r="19" spans="2:15" x14ac:dyDescent="0.25">
      <c r="B19" s="844"/>
      <c r="C19" s="845"/>
      <c r="D19" s="845"/>
      <c r="E19" s="845"/>
      <c r="F19" s="845"/>
      <c r="G19" s="845"/>
      <c r="H19" s="845"/>
      <c r="I19" s="845"/>
      <c r="J19" s="845"/>
      <c r="K19" s="845"/>
      <c r="L19" s="845"/>
      <c r="M19" s="845"/>
      <c r="N19" s="846"/>
      <c r="O19" t="s">
        <v>1646</v>
      </c>
    </row>
    <row r="20" spans="2:15" x14ac:dyDescent="0.25">
      <c r="B20" s="844"/>
      <c r="C20" s="845"/>
      <c r="D20" s="845"/>
      <c r="E20" s="845"/>
      <c r="F20" s="845"/>
      <c r="G20" s="845"/>
      <c r="H20" s="845"/>
      <c r="I20" s="845"/>
      <c r="J20" s="845"/>
      <c r="K20" s="845"/>
      <c r="L20" s="845"/>
      <c r="M20" s="845"/>
      <c r="N20" s="846"/>
    </row>
    <row r="21" spans="2:15" x14ac:dyDescent="0.25">
      <c r="B21" s="844"/>
      <c r="C21" s="845"/>
      <c r="D21" s="845"/>
      <c r="E21" s="845"/>
      <c r="F21" s="845"/>
      <c r="G21" s="845"/>
      <c r="H21" s="845"/>
      <c r="I21" s="845"/>
      <c r="J21" s="845"/>
      <c r="K21" s="845"/>
      <c r="L21" s="845"/>
      <c r="M21" s="845"/>
      <c r="N21" s="846"/>
    </row>
    <row r="22" spans="2:15" x14ac:dyDescent="0.25">
      <c r="B22" s="844"/>
      <c r="C22" s="845"/>
      <c r="D22" s="845"/>
      <c r="E22" s="845"/>
      <c r="F22" s="845"/>
      <c r="G22" s="845"/>
      <c r="H22" s="845"/>
      <c r="I22" s="845"/>
      <c r="J22" s="845"/>
      <c r="K22" s="845"/>
      <c r="L22" s="845"/>
      <c r="M22" s="845"/>
      <c r="N22" s="846"/>
    </row>
    <row r="23" spans="2:15" x14ac:dyDescent="0.25">
      <c r="B23" s="844"/>
      <c r="C23" s="845"/>
      <c r="D23" s="845"/>
      <c r="E23" s="845"/>
      <c r="F23" s="845"/>
      <c r="G23" s="845"/>
      <c r="H23" s="845"/>
      <c r="I23" s="845"/>
      <c r="J23" s="845"/>
      <c r="K23" s="845"/>
      <c r="L23" s="845"/>
      <c r="M23" s="845"/>
      <c r="N23" s="846"/>
    </row>
    <row r="24" spans="2:15" x14ac:dyDescent="0.25">
      <c r="B24" s="844"/>
      <c r="C24" s="845"/>
      <c r="D24" s="845"/>
      <c r="E24" s="845"/>
      <c r="F24" s="845"/>
      <c r="G24" s="845"/>
      <c r="H24" s="845"/>
      <c r="I24" s="845"/>
      <c r="J24" s="845"/>
      <c r="K24" s="845"/>
      <c r="L24" s="845"/>
      <c r="M24" s="845"/>
      <c r="N24" s="846"/>
    </row>
    <row r="25" spans="2:15" x14ac:dyDescent="0.25">
      <c r="B25" s="844"/>
      <c r="C25" s="845"/>
      <c r="D25" s="845"/>
      <c r="E25" s="845"/>
      <c r="F25" s="845"/>
      <c r="G25" s="845"/>
      <c r="H25" s="845"/>
      <c r="I25" s="845"/>
      <c r="J25" s="845"/>
      <c r="K25" s="845"/>
      <c r="L25" s="845"/>
      <c r="M25" s="845"/>
      <c r="N25" s="846"/>
    </row>
    <row r="26" spans="2:15" x14ac:dyDescent="0.25">
      <c r="B26" s="844"/>
      <c r="C26" s="845"/>
      <c r="D26" s="845"/>
      <c r="E26" s="845"/>
      <c r="F26" s="845"/>
      <c r="G26" s="845"/>
      <c r="H26" s="845"/>
      <c r="I26" s="845"/>
      <c r="J26" s="845"/>
      <c r="K26" s="845"/>
      <c r="L26" s="845"/>
      <c r="M26" s="845"/>
      <c r="N26" s="846"/>
    </row>
    <row r="27" spans="2:15" x14ac:dyDescent="0.25">
      <c r="B27" s="844"/>
      <c r="C27" s="845"/>
      <c r="D27" s="845"/>
      <c r="E27" s="845"/>
      <c r="F27" s="845"/>
      <c r="G27" s="845"/>
      <c r="H27" s="845"/>
      <c r="I27" s="845"/>
      <c r="J27" s="845"/>
      <c r="K27" s="845"/>
      <c r="L27" s="845"/>
      <c r="M27" s="845"/>
      <c r="N27" s="846"/>
    </row>
    <row r="28" spans="2:15" x14ac:dyDescent="0.25">
      <c r="B28" s="844"/>
      <c r="C28" s="845"/>
      <c r="D28" s="845"/>
      <c r="E28" s="845"/>
      <c r="F28" s="845"/>
      <c r="G28" s="845"/>
      <c r="H28" s="845"/>
      <c r="I28" s="845"/>
      <c r="J28" s="845"/>
      <c r="K28" s="845"/>
      <c r="L28" s="845"/>
      <c r="M28" s="845"/>
      <c r="N28" s="846"/>
    </row>
    <row r="29" spans="2:15" x14ac:dyDescent="0.25">
      <c r="B29" s="844"/>
      <c r="C29" s="845"/>
      <c r="D29" s="845"/>
      <c r="E29" s="845"/>
      <c r="F29" s="845"/>
      <c r="G29" s="845"/>
      <c r="H29" s="845"/>
      <c r="I29" s="845"/>
      <c r="J29" s="845"/>
      <c r="K29" s="845"/>
      <c r="L29" s="845"/>
      <c r="M29" s="845"/>
      <c r="N29" s="846"/>
    </row>
    <row r="30" spans="2:15" x14ac:dyDescent="0.25">
      <c r="B30" s="844"/>
      <c r="C30" s="845"/>
      <c r="D30" s="845"/>
      <c r="E30" s="845"/>
      <c r="F30" s="845"/>
      <c r="G30" s="845"/>
      <c r="H30" s="845"/>
      <c r="I30" s="845"/>
      <c r="J30" s="845"/>
      <c r="K30" s="845"/>
      <c r="L30" s="845"/>
      <c r="M30" s="845"/>
      <c r="N30" s="846"/>
    </row>
    <row r="31" spans="2:15" x14ac:dyDescent="0.25">
      <c r="B31" s="844"/>
      <c r="C31" s="845"/>
      <c r="D31" s="845"/>
      <c r="E31" s="845"/>
      <c r="F31" s="845"/>
      <c r="G31" s="845"/>
      <c r="H31" s="845"/>
      <c r="I31" s="845"/>
      <c r="J31" s="845"/>
      <c r="K31" s="845"/>
      <c r="L31" s="845"/>
      <c r="M31" s="845"/>
      <c r="N31" s="846"/>
    </row>
    <row r="32" spans="2:15" x14ac:dyDescent="0.25">
      <c r="B32" s="844"/>
      <c r="C32" s="845"/>
      <c r="D32" s="845"/>
      <c r="E32" s="845"/>
      <c r="F32" s="845"/>
      <c r="G32" s="845"/>
      <c r="H32" s="845"/>
      <c r="I32" s="845"/>
      <c r="J32" s="845"/>
      <c r="K32" s="845"/>
      <c r="L32" s="845"/>
      <c r="M32" s="845"/>
      <c r="N32" s="846"/>
    </row>
    <row r="33" spans="2:14" x14ac:dyDescent="0.25">
      <c r="B33" s="844"/>
      <c r="C33" s="845"/>
      <c r="D33" s="845"/>
      <c r="E33" s="845"/>
      <c r="F33" s="845"/>
      <c r="G33" s="845"/>
      <c r="H33" s="845"/>
      <c r="I33" s="845"/>
      <c r="J33" s="845"/>
      <c r="K33" s="845"/>
      <c r="L33" s="845"/>
      <c r="M33" s="845"/>
      <c r="N33" s="846"/>
    </row>
    <row r="34" spans="2:14" x14ac:dyDescent="0.25">
      <c r="B34" s="844"/>
      <c r="C34" s="845"/>
      <c r="D34" s="845"/>
      <c r="E34" s="845"/>
      <c r="F34" s="845"/>
      <c r="G34" s="845"/>
      <c r="H34" s="845"/>
      <c r="I34" s="845"/>
      <c r="J34" s="845"/>
      <c r="K34" s="845"/>
      <c r="L34" s="845"/>
      <c r="M34" s="845"/>
      <c r="N34" s="846"/>
    </row>
    <row r="35" spans="2:14" ht="15.75" thickBot="1" x14ac:dyDescent="0.3">
      <c r="B35" s="847"/>
      <c r="C35" s="848"/>
      <c r="D35" s="848"/>
      <c r="E35" s="848"/>
      <c r="F35" s="848"/>
      <c r="G35" s="848"/>
      <c r="H35" s="848"/>
      <c r="I35" s="848"/>
      <c r="J35" s="848"/>
      <c r="K35" s="848"/>
      <c r="L35" s="848"/>
      <c r="M35" s="848"/>
      <c r="N35" s="849"/>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61" zoomScale="70" zoomScaleNormal="70" workbookViewId="0">
      <selection activeCell="B50" sqref="B50"/>
    </sheetView>
  </sheetViews>
  <sheetFormatPr baseColWidth="10" defaultColWidth="8.85546875" defaultRowHeight="15" outlineLevelRow="1" x14ac:dyDescent="0.25"/>
  <cols>
    <col min="1" max="1" width="13.28515625" style="508" customWidth="1"/>
    <col min="2" max="2" width="60.5703125" style="508" bestFit="1" customWidth="1"/>
    <col min="3" max="7" width="41" style="508" customWidth="1"/>
    <col min="8" max="8" width="7.28515625" style="508" customWidth="1"/>
    <col min="9" max="9" width="92" style="508" customWidth="1"/>
    <col min="10" max="11" width="47.7109375" style="508" customWidth="1"/>
    <col min="12" max="12" width="7.28515625" style="508" customWidth="1"/>
    <col min="13" max="13" width="25.7109375" style="508" customWidth="1"/>
    <col min="14" max="14" width="25.7109375" style="509" customWidth="1"/>
    <col min="15" max="16384" width="8.85546875" style="534"/>
  </cols>
  <sheetData>
    <row r="1" spans="1:13" ht="45" customHeight="1" x14ac:dyDescent="0.25">
      <c r="A1" s="850" t="s">
        <v>1659</v>
      </c>
      <c r="B1" s="850"/>
    </row>
    <row r="2" spans="1:13" ht="31.5" x14ac:dyDescent="0.25">
      <c r="A2" s="510" t="s">
        <v>1660</v>
      </c>
      <c r="B2" s="510"/>
      <c r="C2" s="509"/>
      <c r="D2" s="509"/>
      <c r="E2" s="509"/>
      <c r="F2" s="559" t="s">
        <v>2676</v>
      </c>
      <c r="G2" s="511"/>
      <c r="H2" s="509"/>
      <c r="I2" s="510"/>
      <c r="J2" s="509"/>
      <c r="K2" s="509"/>
      <c r="L2" s="509"/>
      <c r="M2" s="509"/>
    </row>
    <row r="3" spans="1:13" ht="15.75" thickBot="1" x14ac:dyDescent="0.3">
      <c r="A3" s="509"/>
      <c r="B3" s="512"/>
      <c r="C3" s="512"/>
      <c r="D3" s="509"/>
      <c r="E3" s="509"/>
      <c r="F3" s="509"/>
      <c r="G3" s="509"/>
      <c r="H3" s="509"/>
      <c r="L3" s="509"/>
      <c r="M3" s="509"/>
    </row>
    <row r="4" spans="1:13" ht="19.5" thickBot="1" x14ac:dyDescent="0.3">
      <c r="A4" s="513"/>
      <c r="B4" s="514" t="s">
        <v>22</v>
      </c>
      <c r="C4" s="515" t="s">
        <v>1231</v>
      </c>
      <c r="D4" s="513"/>
      <c r="E4" s="513"/>
      <c r="F4" s="509"/>
      <c r="G4" s="509"/>
      <c r="H4" s="509"/>
      <c r="I4" s="516" t="s">
        <v>1661</v>
      </c>
      <c r="J4" s="517" t="s">
        <v>1038</v>
      </c>
      <c r="L4" s="509"/>
      <c r="M4" s="509"/>
    </row>
    <row r="5" spans="1:13" ht="15.75" thickBot="1" x14ac:dyDescent="0.3">
      <c r="H5" s="509"/>
      <c r="I5" s="518" t="s">
        <v>1040</v>
      </c>
      <c r="J5" s="508" t="s">
        <v>1041</v>
      </c>
      <c r="L5" s="509"/>
      <c r="M5" s="509"/>
    </row>
    <row r="6" spans="1:13" ht="18.75" x14ac:dyDescent="0.25">
      <c r="A6" s="519"/>
      <c r="B6" s="520" t="s">
        <v>1662</v>
      </c>
      <c r="C6" s="519"/>
      <c r="E6" s="521"/>
      <c r="F6" s="521"/>
      <c r="G6" s="521"/>
      <c r="H6" s="509"/>
      <c r="I6" s="518" t="s">
        <v>1043</v>
      </c>
      <c r="J6" s="508" t="s">
        <v>1044</v>
      </c>
      <c r="L6" s="509"/>
      <c r="M6" s="509"/>
    </row>
    <row r="7" spans="1:13" x14ac:dyDescent="0.25">
      <c r="B7" s="522" t="s">
        <v>1663</v>
      </c>
      <c r="H7" s="509"/>
      <c r="I7" s="518" t="s">
        <v>1046</v>
      </c>
      <c r="J7" s="508" t="s">
        <v>1047</v>
      </c>
      <c r="L7" s="509"/>
      <c r="M7" s="509"/>
    </row>
    <row r="8" spans="1:13" x14ac:dyDescent="0.25">
      <c r="B8" s="522" t="s">
        <v>1664</v>
      </c>
      <c r="H8" s="509"/>
      <c r="I8" s="518" t="s">
        <v>1665</v>
      </c>
      <c r="J8" s="508" t="s">
        <v>1666</v>
      </c>
      <c r="L8" s="509"/>
      <c r="M8" s="509"/>
    </row>
    <row r="9" spans="1:13" ht="15.75" thickBot="1" x14ac:dyDescent="0.3">
      <c r="B9" s="523" t="s">
        <v>1667</v>
      </c>
      <c r="H9" s="509"/>
      <c r="L9" s="509"/>
      <c r="M9" s="509"/>
    </row>
    <row r="10" spans="1:13" x14ac:dyDescent="0.25">
      <c r="B10" s="524"/>
      <c r="H10" s="509"/>
      <c r="I10" s="525" t="s">
        <v>1668</v>
      </c>
      <c r="L10" s="509"/>
      <c r="M10" s="509"/>
    </row>
    <row r="11" spans="1:13" x14ac:dyDescent="0.25">
      <c r="B11" s="524"/>
      <c r="H11" s="509"/>
      <c r="I11" s="525" t="s">
        <v>1669</v>
      </c>
      <c r="L11" s="509"/>
      <c r="M11" s="509"/>
    </row>
    <row r="12" spans="1:13" ht="37.5" x14ac:dyDescent="0.25">
      <c r="A12" s="516" t="s">
        <v>31</v>
      </c>
      <c r="B12" s="516" t="s">
        <v>1670</v>
      </c>
      <c r="C12" s="526"/>
      <c r="D12" s="526"/>
      <c r="E12" s="526"/>
      <c r="F12" s="526"/>
      <c r="G12" s="526"/>
      <c r="H12" s="509"/>
      <c r="L12" s="509"/>
      <c r="M12" s="509"/>
    </row>
    <row r="13" spans="1:13" ht="15" customHeight="1" x14ac:dyDescent="0.25">
      <c r="A13" s="527"/>
      <c r="B13" s="528" t="s">
        <v>1671</v>
      </c>
      <c r="C13" s="527" t="s">
        <v>1554</v>
      </c>
      <c r="D13" s="527" t="s">
        <v>1672</v>
      </c>
      <c r="E13" s="529"/>
      <c r="F13" s="530"/>
      <c r="G13" s="530"/>
      <c r="H13" s="509"/>
      <c r="L13" s="509"/>
      <c r="M13" s="509"/>
    </row>
    <row r="14" spans="1:13" x14ac:dyDescent="0.25">
      <c r="A14" s="508" t="s">
        <v>1673</v>
      </c>
      <c r="B14" s="531" t="s">
        <v>1674</v>
      </c>
      <c r="C14" s="540" t="s">
        <v>1767</v>
      </c>
      <c r="D14" s="540" t="s">
        <v>1769</v>
      </c>
      <c r="E14" s="521"/>
      <c r="F14" s="521"/>
      <c r="G14" s="521"/>
      <c r="H14" s="509"/>
      <c r="L14" s="509"/>
      <c r="M14" s="509"/>
    </row>
    <row r="15" spans="1:13" x14ac:dyDescent="0.25">
      <c r="A15" s="508" t="s">
        <v>1675</v>
      </c>
      <c r="B15" s="531" t="s">
        <v>432</v>
      </c>
      <c r="C15" s="508" t="s">
        <v>1768</v>
      </c>
      <c r="E15" s="521"/>
      <c r="F15" s="521"/>
      <c r="G15" s="521"/>
      <c r="H15" s="509"/>
      <c r="L15" s="509"/>
      <c r="M15" s="509"/>
    </row>
    <row r="16" spans="1:13" x14ac:dyDescent="0.25">
      <c r="A16" s="508" t="s">
        <v>1676</v>
      </c>
      <c r="B16" s="531" t="s">
        <v>1677</v>
      </c>
      <c r="E16" s="521"/>
      <c r="F16" s="521"/>
      <c r="G16" s="521"/>
      <c r="H16" s="509"/>
      <c r="L16" s="509"/>
      <c r="M16" s="509"/>
    </row>
    <row r="17" spans="1:13" x14ac:dyDescent="0.25">
      <c r="A17" s="508" t="s">
        <v>1678</v>
      </c>
      <c r="B17" s="531" t="s">
        <v>1679</v>
      </c>
      <c r="E17" s="521"/>
      <c r="F17" s="521"/>
      <c r="G17" s="521"/>
      <c r="H17" s="509"/>
      <c r="L17" s="509"/>
      <c r="M17" s="509"/>
    </row>
    <row r="18" spans="1:13" x14ac:dyDescent="0.25">
      <c r="A18" s="508" t="s">
        <v>1680</v>
      </c>
      <c r="B18" s="531" t="s">
        <v>1681</v>
      </c>
      <c r="E18" s="521"/>
      <c r="F18" s="521"/>
      <c r="G18" s="521"/>
      <c r="H18" s="509"/>
      <c r="L18" s="509"/>
      <c r="M18" s="509"/>
    </row>
    <row r="19" spans="1:13" x14ac:dyDescent="0.25">
      <c r="A19" s="508" t="s">
        <v>1682</v>
      </c>
      <c r="B19" s="531" t="s">
        <v>1683</v>
      </c>
      <c r="E19" s="521"/>
      <c r="F19" s="521"/>
      <c r="G19" s="521"/>
      <c r="H19" s="509"/>
      <c r="L19" s="509"/>
      <c r="M19" s="509"/>
    </row>
    <row r="20" spans="1:13" x14ac:dyDescent="0.25">
      <c r="A20" s="508" t="s">
        <v>1684</v>
      </c>
      <c r="B20" s="531" t="s">
        <v>1685</v>
      </c>
      <c r="C20" s="508" t="s">
        <v>1408</v>
      </c>
      <c r="E20" s="521"/>
      <c r="F20" s="521"/>
      <c r="G20" s="521"/>
      <c r="H20" s="509"/>
      <c r="L20" s="509"/>
      <c r="M20" s="509"/>
    </row>
    <row r="21" spans="1:13" x14ac:dyDescent="0.25">
      <c r="A21" s="508" t="s">
        <v>1686</v>
      </c>
      <c r="B21" s="531" t="s">
        <v>1687</v>
      </c>
      <c r="E21" s="521"/>
      <c r="F21" s="521"/>
      <c r="G21" s="521"/>
      <c r="H21" s="509"/>
      <c r="L21" s="509"/>
      <c r="M21" s="509"/>
    </row>
    <row r="22" spans="1:13" x14ac:dyDescent="0.25">
      <c r="A22" s="508" t="s">
        <v>1688</v>
      </c>
      <c r="B22" s="531" t="s">
        <v>1689</v>
      </c>
      <c r="E22" s="521"/>
      <c r="F22" s="521"/>
      <c r="G22" s="521"/>
      <c r="H22" s="509"/>
      <c r="L22" s="509"/>
      <c r="M22" s="509"/>
    </row>
    <row r="23" spans="1:13" x14ac:dyDescent="0.25">
      <c r="A23" s="508" t="s">
        <v>1690</v>
      </c>
      <c r="B23" s="531" t="s">
        <v>1691</v>
      </c>
      <c r="E23" s="521"/>
      <c r="F23" s="521"/>
      <c r="G23" s="521"/>
      <c r="H23" s="509"/>
      <c r="L23" s="509"/>
      <c r="M23" s="509"/>
    </row>
    <row r="24" spans="1:13" x14ac:dyDescent="0.25">
      <c r="A24" s="508" t="s">
        <v>1692</v>
      </c>
      <c r="B24" s="531" t="s">
        <v>1693</v>
      </c>
      <c r="E24" s="521"/>
      <c r="F24" s="521"/>
      <c r="G24" s="521"/>
      <c r="H24" s="509"/>
      <c r="L24" s="509"/>
      <c r="M24" s="509"/>
    </row>
    <row r="25" spans="1:13" outlineLevel="1" x14ac:dyDescent="0.25">
      <c r="A25" s="508" t="s">
        <v>1694</v>
      </c>
      <c r="B25" s="532"/>
      <c r="E25" s="521"/>
      <c r="F25" s="521"/>
      <c r="G25" s="521"/>
      <c r="H25" s="509"/>
      <c r="L25" s="509"/>
      <c r="M25" s="509"/>
    </row>
    <row r="26" spans="1:13" outlineLevel="1" x14ac:dyDescent="0.25">
      <c r="A26" s="508" t="s">
        <v>1695</v>
      </c>
      <c r="B26" s="532"/>
      <c r="E26" s="521"/>
      <c r="F26" s="521"/>
      <c r="G26" s="521"/>
      <c r="H26" s="509"/>
      <c r="L26" s="509"/>
      <c r="M26" s="509"/>
    </row>
    <row r="27" spans="1:13" outlineLevel="1" x14ac:dyDescent="0.25">
      <c r="A27" s="508" t="s">
        <v>1696</v>
      </c>
      <c r="B27" s="532"/>
      <c r="E27" s="521"/>
      <c r="F27" s="521"/>
      <c r="G27" s="521"/>
      <c r="H27" s="509"/>
      <c r="L27" s="509"/>
      <c r="M27" s="509"/>
    </row>
    <row r="28" spans="1:13" outlineLevel="1" x14ac:dyDescent="0.25">
      <c r="A28" s="508" t="s">
        <v>1697</v>
      </c>
      <c r="B28" s="532"/>
      <c r="E28" s="521"/>
      <c r="F28" s="521"/>
      <c r="G28" s="521"/>
      <c r="H28" s="509"/>
      <c r="L28" s="509"/>
      <c r="M28" s="509"/>
    </row>
    <row r="29" spans="1:13" outlineLevel="1" x14ac:dyDescent="0.25">
      <c r="A29" s="508" t="s">
        <v>1698</v>
      </c>
      <c r="B29" s="532"/>
      <c r="E29" s="521"/>
      <c r="F29" s="521"/>
      <c r="G29" s="521"/>
      <c r="H29" s="509"/>
      <c r="L29" s="509"/>
      <c r="M29" s="509"/>
    </row>
    <row r="30" spans="1:13" outlineLevel="1" x14ac:dyDescent="0.25">
      <c r="A30" s="508" t="s">
        <v>1699</v>
      </c>
      <c r="B30" s="532"/>
      <c r="E30" s="521"/>
      <c r="F30" s="521"/>
      <c r="G30" s="521"/>
      <c r="H30" s="509"/>
      <c r="L30" s="509"/>
      <c r="M30" s="509"/>
    </row>
    <row r="31" spans="1:13" outlineLevel="1" x14ac:dyDescent="0.25">
      <c r="A31" s="508" t="s">
        <v>1700</v>
      </c>
      <c r="B31" s="532"/>
      <c r="E31" s="521"/>
      <c r="F31" s="521"/>
      <c r="G31" s="521"/>
      <c r="H31" s="509"/>
      <c r="L31" s="509"/>
      <c r="M31" s="509"/>
    </row>
    <row r="32" spans="1:13" outlineLevel="1" x14ac:dyDescent="0.25">
      <c r="A32" s="508" t="s">
        <v>1701</v>
      </c>
      <c r="B32" s="532"/>
      <c r="E32" s="521"/>
      <c r="F32" s="521"/>
      <c r="G32" s="521"/>
      <c r="H32" s="509"/>
      <c r="L32" s="509"/>
      <c r="M32" s="509"/>
    </row>
    <row r="33" spans="1:13" ht="18.75" x14ac:dyDescent="0.25">
      <c r="A33" s="526"/>
      <c r="B33" s="516" t="s">
        <v>1664</v>
      </c>
      <c r="C33" s="526"/>
      <c r="D33" s="526"/>
      <c r="E33" s="526"/>
      <c r="F33" s="526"/>
      <c r="G33" s="526"/>
      <c r="H33" s="509"/>
      <c r="L33" s="509"/>
      <c r="M33" s="509"/>
    </row>
    <row r="34" spans="1:13" ht="15" customHeight="1" x14ac:dyDescent="0.25">
      <c r="A34" s="527"/>
      <c r="B34" s="528" t="s">
        <v>1702</v>
      </c>
      <c r="C34" s="527" t="s">
        <v>1703</v>
      </c>
      <c r="D34" s="527" t="s">
        <v>1672</v>
      </c>
      <c r="E34" s="527" t="s">
        <v>1704</v>
      </c>
      <c r="F34" s="530"/>
      <c r="G34" s="530"/>
      <c r="H34" s="509"/>
      <c r="L34" s="509"/>
      <c r="M34" s="509"/>
    </row>
    <row r="35" spans="1:13" x14ac:dyDescent="0.25">
      <c r="A35" s="508" t="s">
        <v>1705</v>
      </c>
      <c r="B35" s="508" t="str">
        <f>'[1]E. Optional ECB-ECAIs data'!B35</f>
        <v>BARCLAYS BANK</v>
      </c>
      <c r="C35" s="540"/>
      <c r="D35" s="508" t="str">
        <f>'[1]E. Optional ECB-ECAIs data'!D35</f>
        <v>G5GSEF7VJP5I7OUK5573</v>
      </c>
      <c r="E35" s="508" t="str">
        <f>'[1]E. Optional ECB-ECAIs data'!E35</f>
        <v>Interest &amp; FX</v>
      </c>
      <c r="F35" s="533"/>
      <c r="G35" s="533"/>
      <c r="H35" s="509"/>
      <c r="L35" s="509"/>
      <c r="M35" s="509"/>
    </row>
    <row r="36" spans="1:13" x14ac:dyDescent="0.25">
      <c r="A36" s="508" t="s">
        <v>1706</v>
      </c>
      <c r="B36" s="508" t="str">
        <f>'[1]E. Optional ECB-ECAIs data'!B36</f>
        <v>BNP PARIBAS</v>
      </c>
      <c r="D36" s="508" t="str">
        <f>'[1]E. Optional ECB-ECAIs data'!D36</f>
        <v>R0MUWSFPU8MPRO8K5P83</v>
      </c>
      <c r="E36" s="508" t="str">
        <f>'[1]E. Optional ECB-ECAIs data'!E36</f>
        <v>Interest &amp; FX</v>
      </c>
      <c r="H36" s="509"/>
      <c r="L36" s="509"/>
      <c r="M36" s="509"/>
    </row>
    <row r="37" spans="1:13" x14ac:dyDescent="0.25">
      <c r="A37" s="508" t="s">
        <v>1707</v>
      </c>
      <c r="B37" s="508" t="str">
        <f>'[1]E. Optional ECB-ECAIs data'!B37</f>
        <v>CITY BANK</v>
      </c>
      <c r="D37" s="508" t="str">
        <f>'[1]E. Optional ECB-ECAIs data'!D37</f>
        <v>E57ODZWZ7FF32TWEFA76</v>
      </c>
      <c r="E37" s="508" t="str">
        <f>'[1]E. Optional ECB-ECAIs data'!E37</f>
        <v>Interest &amp; FX</v>
      </c>
      <c r="H37" s="509"/>
      <c r="L37" s="509"/>
      <c r="M37" s="509"/>
    </row>
    <row r="38" spans="1:13" x14ac:dyDescent="0.25">
      <c r="A38" s="508" t="s">
        <v>1708</v>
      </c>
      <c r="B38" s="508" t="str">
        <f>'[1]E. Optional ECB-ECAIs data'!B38</f>
        <v>CREDIT AGRICOLE CORPORATE AND INVESTMENT BANK</v>
      </c>
      <c r="D38" s="508" t="str">
        <f>'[1]E. Optional ECB-ECAIs data'!D38</f>
        <v>1VUV7VQFKUOQSJ21A208</v>
      </c>
      <c r="E38" s="508" t="str">
        <f>'[1]E. Optional ECB-ECAIs data'!E38</f>
        <v>Interest &amp; FX</v>
      </c>
      <c r="H38" s="509"/>
      <c r="L38" s="509"/>
      <c r="M38" s="509"/>
    </row>
    <row r="39" spans="1:13" x14ac:dyDescent="0.25">
      <c r="A39" s="508" t="s">
        <v>1709</v>
      </c>
      <c r="B39" s="508" t="str">
        <f>'[1]E. Optional ECB-ECAIs data'!B39</f>
        <v>CREDIT FONCIER DE FRANCE</v>
      </c>
      <c r="D39" s="508" t="str">
        <f>'[1]E. Optional ECB-ECAIs data'!D39</f>
        <v>969500EYG6U339D3TI84</v>
      </c>
      <c r="E39" s="508" t="str">
        <f>'[1]E. Optional ECB-ECAIs data'!E39</f>
        <v>Interest &amp; FX</v>
      </c>
      <c r="H39" s="509"/>
      <c r="L39" s="509"/>
      <c r="M39" s="509"/>
    </row>
    <row r="40" spans="1:13" x14ac:dyDescent="0.25">
      <c r="A40" s="508" t="s">
        <v>1710</v>
      </c>
      <c r="B40" s="508" t="str">
        <f>'[1]E. Optional ECB-ECAIs data'!B40</f>
        <v>DEXIA CREDIT LOCAL SA garantie CFF</v>
      </c>
      <c r="D40" s="508" t="str">
        <f>'[1]E. Optional ECB-ECAIs data'!D40</f>
        <v>F4G136OIPBYND1F41110</v>
      </c>
      <c r="E40" s="508" t="str">
        <f>'[1]E. Optional ECB-ECAIs data'!E40</f>
        <v>Interest &amp; FX</v>
      </c>
      <c r="H40" s="509"/>
      <c r="L40" s="509"/>
      <c r="M40" s="509"/>
    </row>
    <row r="41" spans="1:13" x14ac:dyDescent="0.25">
      <c r="A41" s="508" t="s">
        <v>1711</v>
      </c>
      <c r="B41" s="508" t="str">
        <f>'[1]E. Optional ECB-ECAIs data'!B41</f>
        <v>DZ BANK AG</v>
      </c>
      <c r="D41" s="508" t="str">
        <f>'[1]E. Optional ECB-ECAIs data'!D41</f>
        <v>529900HNOAA1KXQJUQ27</v>
      </c>
      <c r="E41" s="508" t="str">
        <f>'[1]E. Optional ECB-ECAIs data'!E41</f>
        <v>Interest</v>
      </c>
      <c r="H41" s="509"/>
      <c r="L41" s="509"/>
      <c r="M41" s="509"/>
    </row>
    <row r="42" spans="1:13" x14ac:dyDescent="0.25">
      <c r="A42" s="508" t="s">
        <v>1712</v>
      </c>
      <c r="B42" s="508" t="str">
        <f>'[1]E. Optional ECB-ECAIs data'!B42</f>
        <v>GOLDMAN SACHS</v>
      </c>
      <c r="D42" s="508" t="str">
        <f>'[1]E. Optional ECB-ECAIs data'!D42</f>
        <v>W22LROWP2IHZNBB6K528</v>
      </c>
      <c r="E42" s="508" t="str">
        <f>'[1]E. Optional ECB-ECAIs data'!E42</f>
        <v>Interest</v>
      </c>
      <c r="H42" s="509"/>
      <c r="L42" s="509"/>
      <c r="M42" s="509"/>
    </row>
    <row r="43" spans="1:13" x14ac:dyDescent="0.25">
      <c r="A43" s="508" t="s">
        <v>1713</v>
      </c>
      <c r="B43" s="508" t="str">
        <f>'[1]E. Optional ECB-ECAIs data'!B43</f>
        <v>HSBC FRANCE PARIS</v>
      </c>
      <c r="D43" s="508" t="str">
        <f>'[1]E. Optional ECB-ECAIs data'!D43</f>
        <v>F0HUI1NY1AZMJMD8LP67</v>
      </c>
      <c r="E43" s="508" t="str">
        <f>'[1]E. Optional ECB-ECAIs data'!E43</f>
        <v>Interest</v>
      </c>
      <c r="H43" s="509"/>
      <c r="L43" s="509"/>
      <c r="M43" s="509"/>
    </row>
    <row r="44" spans="1:13" x14ac:dyDescent="0.25">
      <c r="A44" s="508" t="s">
        <v>1714</v>
      </c>
      <c r="B44" s="508" t="str">
        <f>'[1]E. Optional ECB-ECAIs data'!B44</f>
        <v>JP MORGAN CHASE  BANK</v>
      </c>
      <c r="D44" s="508" t="str">
        <f>'[1]E. Optional ECB-ECAIs data'!D44</f>
        <v>7H6GLXDRUGQFU57RNE97</v>
      </c>
      <c r="E44" s="508" t="str">
        <f>'[1]E. Optional ECB-ECAIs data'!E44</f>
        <v>Interest &amp; FX</v>
      </c>
      <c r="H44" s="509"/>
      <c r="L44" s="509"/>
      <c r="M44" s="509"/>
    </row>
    <row r="45" spans="1:13" x14ac:dyDescent="0.25">
      <c r="A45" s="508" t="s">
        <v>1715</v>
      </c>
      <c r="B45" s="508" t="str">
        <f>'[1]E. Optional ECB-ECAIs data'!B45</f>
        <v>MERRILL LYNCH INTERNATIONAL</v>
      </c>
      <c r="D45" s="508" t="str">
        <f>'[1]E. Optional ECB-ECAIs data'!D45</f>
        <v>GGDZP1UYGU9STUHRDP48</v>
      </c>
      <c r="E45" s="508" t="str">
        <f>'[1]E. Optional ECB-ECAIs data'!E45</f>
        <v>Interest &amp; FX</v>
      </c>
      <c r="H45" s="509"/>
      <c r="L45" s="509"/>
      <c r="M45" s="509"/>
    </row>
    <row r="46" spans="1:13" x14ac:dyDescent="0.25">
      <c r="A46" s="508" t="s">
        <v>1716</v>
      </c>
      <c r="B46" s="508" t="str">
        <f>'[1]E. Optional ECB-ECAIs data'!B46</f>
        <v>MORGAN STANLEY BANK</v>
      </c>
      <c r="D46" s="508" t="str">
        <f>'[1]E. Optional ECB-ECAIs data'!D46</f>
        <v>Z06S12H6N9QRJ8HHN626</v>
      </c>
      <c r="E46" s="508" t="str">
        <f>'[1]E. Optional ECB-ECAIs data'!E46</f>
        <v>Interest &amp; FX</v>
      </c>
      <c r="H46" s="509"/>
      <c r="L46" s="509"/>
      <c r="M46" s="509"/>
    </row>
    <row r="47" spans="1:13" x14ac:dyDescent="0.25">
      <c r="A47" s="508" t="s">
        <v>1717</v>
      </c>
      <c r="B47" s="508" t="str">
        <f>'[1]E. Optional ECB-ECAIs data'!B47</f>
        <v>NATIXIS  CAPITAL MARKET PARIS</v>
      </c>
      <c r="D47" s="508" t="str">
        <f>'[1]E. Optional ECB-ECAIs data'!D47</f>
        <v>KX1WK48MPD4Y2NCUIZ63</v>
      </c>
      <c r="E47" s="508" t="str">
        <f>'[1]E. Optional ECB-ECAIs data'!E47</f>
        <v>Interest &amp; FX</v>
      </c>
      <c r="H47" s="509"/>
      <c r="L47" s="509"/>
      <c r="M47" s="509"/>
    </row>
    <row r="48" spans="1:13" x14ac:dyDescent="0.25">
      <c r="A48" s="508" t="s">
        <v>1718</v>
      </c>
      <c r="B48" s="508" t="str">
        <f>'[1]E. Optional ECB-ECAIs data'!B48</f>
        <v>NATIXIS  CAPITAL MARKET PARIS Garantie CDC</v>
      </c>
      <c r="D48" s="508" t="str">
        <f>'[1]E. Optional ECB-ECAIs data'!D48</f>
        <v>KX1WK48MPD4Y2NCUIZ63</v>
      </c>
      <c r="E48" s="508" t="str">
        <f>'[1]E. Optional ECB-ECAIs data'!E48</f>
        <v>Interest &amp; FX</v>
      </c>
      <c r="H48" s="509"/>
      <c r="L48" s="509"/>
      <c r="M48" s="509"/>
    </row>
    <row r="49" spans="1:13" x14ac:dyDescent="0.25">
      <c r="A49" s="508" t="s">
        <v>1719</v>
      </c>
      <c r="B49" s="508" t="str">
        <f>'[1]E. Optional ECB-ECAIs data'!B49</f>
        <v>ROYAL BANK OF CANADA</v>
      </c>
      <c r="D49" s="508" t="str">
        <f>'[1]E. Optional ECB-ECAIs data'!D49</f>
        <v>ES7IP3U3RHIGC71XBU11</v>
      </c>
      <c r="E49" s="508" t="str">
        <f>'[1]E. Optional ECB-ECAIs data'!E49</f>
        <v>Interest</v>
      </c>
      <c r="H49" s="509"/>
      <c r="L49" s="509"/>
      <c r="M49" s="509"/>
    </row>
    <row r="50" spans="1:13" x14ac:dyDescent="0.25">
      <c r="A50" s="508" t="s">
        <v>1720</v>
      </c>
      <c r="B50" s="508" t="str">
        <f>'[1]E. Optional ECB-ECAIs data'!B50</f>
        <v>ROYAL BANK OF SCOTLAND</v>
      </c>
      <c r="D50" s="508" t="str">
        <f>'[1]E. Optional ECB-ECAIs data'!D50</f>
        <v>9Y5B2OGU5CHSMO4ND120</v>
      </c>
      <c r="E50" s="508" t="str">
        <f>'[1]E. Optional ECB-ECAIs data'!E50</f>
        <v>Interest &amp; FX</v>
      </c>
      <c r="H50" s="509"/>
      <c r="L50" s="509"/>
      <c r="M50" s="509"/>
    </row>
    <row r="51" spans="1:13" x14ac:dyDescent="0.25">
      <c r="A51" s="508" t="s">
        <v>1721</v>
      </c>
      <c r="B51" s="508" t="str">
        <f>'[1]E. Optional ECB-ECAIs data'!B51</f>
        <v>SOCIETE GENERALE</v>
      </c>
      <c r="D51" s="508" t="str">
        <f>'[1]E. Optional ECB-ECAIs data'!D51</f>
        <v>O2RNE8IBXP4R0TD8PU41</v>
      </c>
      <c r="E51" s="508" t="str">
        <f>'[1]E. Optional ECB-ECAIs data'!E51</f>
        <v>Interest</v>
      </c>
      <c r="H51" s="509"/>
      <c r="L51" s="509"/>
      <c r="M51" s="509"/>
    </row>
    <row r="52" spans="1:13" x14ac:dyDescent="0.25">
      <c r="A52" s="508" t="s">
        <v>1722</v>
      </c>
      <c r="B52" s="508" t="str">
        <f>'[1]E. Optional ECB-ECAIs data'!B52</f>
        <v>UBS Europe SE</v>
      </c>
      <c r="D52" s="508" t="str">
        <f>'[1]E. Optional ECB-ECAIs data'!D52</f>
        <v>REYPIEJN7XZHSUI0N355</v>
      </c>
      <c r="E52" s="508" t="str">
        <f>'[1]E. Optional ECB-ECAIs data'!E52</f>
        <v>FX</v>
      </c>
      <c r="H52" s="509"/>
      <c r="L52" s="509"/>
      <c r="M52" s="509"/>
    </row>
    <row r="53" spans="1:13" x14ac:dyDescent="0.25">
      <c r="A53" s="508" t="s">
        <v>1723</v>
      </c>
      <c r="H53" s="509"/>
      <c r="L53" s="509"/>
      <c r="M53" s="509"/>
    </row>
    <row r="54" spans="1:13" x14ac:dyDescent="0.25">
      <c r="A54" s="508" t="s">
        <v>1724</v>
      </c>
      <c r="H54" s="509"/>
      <c r="L54" s="509"/>
      <c r="M54" s="509"/>
    </row>
    <row r="55" spans="1:13" x14ac:dyDescent="0.25">
      <c r="A55" s="508" t="s">
        <v>1725</v>
      </c>
      <c r="H55" s="509"/>
      <c r="L55" s="509"/>
      <c r="M55" s="509"/>
    </row>
    <row r="56" spans="1:13" x14ac:dyDescent="0.25">
      <c r="A56" s="508" t="s">
        <v>1726</v>
      </c>
      <c r="H56" s="509"/>
      <c r="L56" s="509"/>
      <c r="M56" s="509"/>
    </row>
    <row r="57" spans="1:13" x14ac:dyDescent="0.25">
      <c r="A57" s="508" t="s">
        <v>1727</v>
      </c>
      <c r="B57" s="531"/>
      <c r="H57" s="509"/>
      <c r="L57" s="509"/>
      <c r="M57" s="509"/>
    </row>
    <row r="58" spans="1:13" x14ac:dyDescent="0.25">
      <c r="A58" s="508" t="s">
        <v>1728</v>
      </c>
      <c r="B58" s="531"/>
      <c r="H58" s="509"/>
      <c r="L58" s="509"/>
      <c r="M58" s="509"/>
    </row>
    <row r="59" spans="1:13" x14ac:dyDescent="0.25">
      <c r="A59" s="508" t="s">
        <v>1729</v>
      </c>
      <c r="B59" s="531"/>
      <c r="H59" s="509"/>
      <c r="L59" s="509"/>
      <c r="M59" s="509"/>
    </row>
    <row r="60" spans="1:13" outlineLevel="1" x14ac:dyDescent="0.25">
      <c r="A60" s="508" t="s">
        <v>1730</v>
      </c>
      <c r="B60" s="531"/>
      <c r="E60" s="531"/>
      <c r="F60" s="531"/>
      <c r="G60" s="531"/>
      <c r="H60" s="509"/>
      <c r="L60" s="509"/>
      <c r="M60" s="509"/>
    </row>
    <row r="61" spans="1:13" outlineLevel="1" x14ac:dyDescent="0.25">
      <c r="A61" s="508" t="s">
        <v>1731</v>
      </c>
      <c r="B61" s="531"/>
      <c r="E61" s="531"/>
      <c r="F61" s="531"/>
      <c r="G61" s="531"/>
      <c r="H61" s="509"/>
      <c r="L61" s="509"/>
      <c r="M61" s="509"/>
    </row>
    <row r="62" spans="1:13" outlineLevel="1" x14ac:dyDescent="0.25">
      <c r="A62" s="508" t="s">
        <v>1732</v>
      </c>
      <c r="B62" s="531"/>
      <c r="E62" s="531"/>
      <c r="F62" s="531"/>
      <c r="G62" s="531"/>
      <c r="H62" s="509"/>
      <c r="L62" s="509"/>
      <c r="M62" s="509"/>
    </row>
    <row r="63" spans="1:13" outlineLevel="1" x14ac:dyDescent="0.25">
      <c r="A63" s="508" t="s">
        <v>1733</v>
      </c>
      <c r="B63" s="531"/>
      <c r="E63" s="531"/>
      <c r="F63" s="531"/>
      <c r="G63" s="531"/>
      <c r="H63" s="509"/>
      <c r="L63" s="509"/>
      <c r="M63" s="509"/>
    </row>
    <row r="64" spans="1:13" outlineLevel="1" x14ac:dyDescent="0.25">
      <c r="A64" s="508" t="s">
        <v>1734</v>
      </c>
      <c r="B64" s="531"/>
      <c r="E64" s="531"/>
      <c r="F64" s="531"/>
      <c r="G64" s="531"/>
      <c r="H64" s="509"/>
      <c r="L64" s="509"/>
      <c r="M64" s="509"/>
    </row>
    <row r="65" spans="1:14" outlineLevel="1" x14ac:dyDescent="0.25">
      <c r="A65" s="508" t="s">
        <v>1735</v>
      </c>
      <c r="B65" s="531"/>
      <c r="E65" s="531"/>
      <c r="F65" s="531"/>
      <c r="G65" s="531"/>
      <c r="H65" s="509"/>
      <c r="L65" s="509"/>
      <c r="M65" s="509"/>
    </row>
    <row r="66" spans="1:14" outlineLevel="1" x14ac:dyDescent="0.25">
      <c r="A66" s="508" t="s">
        <v>1736</v>
      </c>
      <c r="B66" s="531"/>
      <c r="E66" s="531"/>
      <c r="F66" s="531"/>
      <c r="G66" s="531"/>
      <c r="H66" s="509"/>
      <c r="L66" s="509"/>
      <c r="M66" s="509"/>
    </row>
    <row r="67" spans="1:14" outlineLevel="1" x14ac:dyDescent="0.25">
      <c r="A67" s="508" t="s">
        <v>1737</v>
      </c>
      <c r="B67" s="531"/>
      <c r="E67" s="531"/>
      <c r="F67" s="531"/>
      <c r="G67" s="531"/>
      <c r="H67" s="509"/>
      <c r="L67" s="509"/>
      <c r="M67" s="509"/>
    </row>
    <row r="68" spans="1:14" outlineLevel="1" x14ac:dyDescent="0.25">
      <c r="A68" s="508" t="s">
        <v>1738</v>
      </c>
      <c r="B68" s="531"/>
      <c r="E68" s="531"/>
      <c r="F68" s="531"/>
      <c r="G68" s="531"/>
      <c r="H68" s="509"/>
      <c r="L68" s="509"/>
      <c r="M68" s="509"/>
    </row>
    <row r="69" spans="1:14" outlineLevel="1" x14ac:dyDescent="0.25">
      <c r="A69" s="508" t="s">
        <v>1739</v>
      </c>
      <c r="B69" s="531"/>
      <c r="E69" s="531"/>
      <c r="F69" s="531"/>
      <c r="G69" s="531"/>
      <c r="H69" s="509"/>
      <c r="L69" s="509"/>
      <c r="M69" s="509"/>
    </row>
    <row r="70" spans="1:14" outlineLevel="1" x14ac:dyDescent="0.25">
      <c r="A70" s="508" t="s">
        <v>1740</v>
      </c>
      <c r="B70" s="531"/>
      <c r="E70" s="531"/>
      <c r="F70" s="531"/>
      <c r="G70" s="531"/>
      <c r="H70" s="509"/>
      <c r="L70" s="509"/>
      <c r="M70" s="509"/>
    </row>
    <row r="71" spans="1:14" outlineLevel="1" x14ac:dyDescent="0.25">
      <c r="A71" s="508" t="s">
        <v>1741</v>
      </c>
      <c r="B71" s="531"/>
      <c r="E71" s="531"/>
      <c r="F71" s="531"/>
      <c r="G71" s="531"/>
      <c r="H71" s="509"/>
      <c r="L71" s="509"/>
      <c r="M71" s="509"/>
    </row>
    <row r="72" spans="1:14" outlineLevel="1" x14ac:dyDescent="0.25">
      <c r="A72" s="508" t="s">
        <v>1742</v>
      </c>
      <c r="B72" s="531"/>
      <c r="E72" s="531"/>
      <c r="F72" s="531"/>
      <c r="G72" s="531"/>
      <c r="H72" s="509"/>
      <c r="L72" s="509"/>
      <c r="M72" s="509"/>
    </row>
    <row r="73" spans="1:14" ht="18.75" x14ac:dyDescent="0.25">
      <c r="A73" s="526"/>
      <c r="B73" s="516" t="s">
        <v>1667</v>
      </c>
      <c r="C73" s="526"/>
      <c r="D73" s="526"/>
      <c r="E73" s="526"/>
      <c r="F73" s="526"/>
      <c r="G73" s="526"/>
      <c r="H73" s="509"/>
    </row>
    <row r="74" spans="1:14" ht="15" customHeight="1" x14ac:dyDescent="0.25">
      <c r="A74" s="527"/>
      <c r="B74" s="528" t="s">
        <v>822</v>
      </c>
      <c r="C74" s="527" t="s">
        <v>1743</v>
      </c>
      <c r="D74" s="527"/>
      <c r="E74" s="530"/>
      <c r="F74" s="530"/>
      <c r="G74" s="530"/>
      <c r="H74" s="534"/>
      <c r="I74" s="534"/>
      <c r="J74" s="534"/>
      <c r="K74" s="534"/>
      <c r="L74" s="534"/>
      <c r="M74" s="534"/>
      <c r="N74" s="534"/>
    </row>
    <row r="75" spans="1:14" x14ac:dyDescent="0.25">
      <c r="A75" s="508" t="s">
        <v>1744</v>
      </c>
      <c r="B75" s="508" t="s">
        <v>1745</v>
      </c>
      <c r="C75" s="546">
        <f>'[1]E. Optional ECB-ECAIs data'!$C$75</f>
        <v>87.93</v>
      </c>
      <c r="H75" s="509"/>
    </row>
    <row r="76" spans="1:14" x14ac:dyDescent="0.25">
      <c r="A76" s="508" t="s">
        <v>1746</v>
      </c>
      <c r="B76" s="508" t="s">
        <v>1747</v>
      </c>
      <c r="C76" s="546">
        <f>'[1]E. Optional ECB-ECAIs data'!$C$76</f>
        <v>162.06</v>
      </c>
      <c r="H76" s="509"/>
    </row>
    <row r="77" spans="1:14" outlineLevel="1" x14ac:dyDescent="0.25">
      <c r="A77" s="508" t="s">
        <v>1748</v>
      </c>
      <c r="H77" s="509"/>
    </row>
    <row r="78" spans="1:14" outlineLevel="1" x14ac:dyDescent="0.25">
      <c r="A78" s="508" t="s">
        <v>1749</v>
      </c>
      <c r="H78" s="509"/>
    </row>
    <row r="79" spans="1:14" outlineLevel="1" x14ac:dyDescent="0.25">
      <c r="A79" s="508" t="s">
        <v>1750</v>
      </c>
      <c r="H79" s="509"/>
    </row>
    <row r="80" spans="1:14" outlineLevel="1" x14ac:dyDescent="0.25">
      <c r="A80" s="508" t="s">
        <v>1751</v>
      </c>
      <c r="H80" s="509"/>
    </row>
    <row r="81" spans="1:8" x14ac:dyDescent="0.25">
      <c r="A81" s="527"/>
      <c r="B81" s="528" t="s">
        <v>1752</v>
      </c>
      <c r="C81" s="527" t="s">
        <v>516</v>
      </c>
      <c r="D81" s="527" t="s">
        <v>517</v>
      </c>
      <c r="E81" s="530" t="s">
        <v>834</v>
      </c>
      <c r="F81" s="530" t="s">
        <v>1753</v>
      </c>
      <c r="G81" s="530" t="s">
        <v>1754</v>
      </c>
      <c r="H81" s="509"/>
    </row>
    <row r="82" spans="1:8" x14ac:dyDescent="0.25">
      <c r="A82" s="508" t="s">
        <v>1755</v>
      </c>
      <c r="B82" s="851" t="s">
        <v>1780</v>
      </c>
      <c r="C82" s="851">
        <f>'[1]E. Optional ECB-ECAIs data'!$C$82:$C$83</f>
        <v>2.4101010654730211E-3</v>
      </c>
      <c r="D82" s="851">
        <v>0</v>
      </c>
      <c r="E82" s="851">
        <f>'[1]E. Optional ECB-ECAIs data'!$E$82:$E$83</f>
        <v>0</v>
      </c>
      <c r="F82" s="545"/>
      <c r="G82" s="851">
        <f>C82+D82+E82</f>
        <v>2.4101010654730211E-3</v>
      </c>
      <c r="H82" s="509"/>
    </row>
    <row r="83" spans="1:8" x14ac:dyDescent="0.25">
      <c r="A83" s="508" t="s">
        <v>1756</v>
      </c>
      <c r="B83" s="851"/>
      <c r="C83" s="851"/>
      <c r="D83" s="851">
        <v>0</v>
      </c>
      <c r="E83" s="851">
        <v>0</v>
      </c>
      <c r="F83" s="545"/>
      <c r="G83" s="851"/>
      <c r="H83" s="509"/>
    </row>
    <row r="84" spans="1:8" x14ac:dyDescent="0.25">
      <c r="A84" s="508" t="s">
        <v>1757</v>
      </c>
      <c r="B84" s="508" t="s">
        <v>1758</v>
      </c>
      <c r="C84" s="545">
        <f>'[1]E. Optional ECB-ECAIs data'!$C$84</f>
        <v>5.7942715270536407E-4</v>
      </c>
      <c r="D84" s="545">
        <v>0</v>
      </c>
      <c r="E84" s="545">
        <f>'[1]E. Optional ECB-ECAIs data'!$E$84</f>
        <v>0</v>
      </c>
      <c r="F84" s="545"/>
      <c r="G84" s="545">
        <f>C84+D84+E84</f>
        <v>5.7942715270536407E-4</v>
      </c>
      <c r="H84" s="509"/>
    </row>
    <row r="85" spans="1:8" x14ac:dyDescent="0.25">
      <c r="A85" s="508" t="s">
        <v>1759</v>
      </c>
      <c r="B85" s="508" t="s">
        <v>1760</v>
      </c>
      <c r="C85" s="545">
        <f>'[1]E. Optional ECB-ECAIs data'!$C$85</f>
        <v>4.500906637034063E-4</v>
      </c>
      <c r="D85" s="545">
        <v>0</v>
      </c>
      <c r="E85" s="563">
        <f>'[1]E. Optional ECB-ECAIs data'!$E$85</f>
        <v>1.6739210600786067E-6</v>
      </c>
      <c r="F85" s="545"/>
      <c r="G85" s="545">
        <f t="shared" ref="G85:G86" si="0">C85+D85+E85</f>
        <v>4.5176458476348493E-4</v>
      </c>
      <c r="H85" s="509"/>
    </row>
    <row r="86" spans="1:8" x14ac:dyDescent="0.25">
      <c r="A86" s="508" t="s">
        <v>1761</v>
      </c>
      <c r="B86" s="508" t="s">
        <v>1762</v>
      </c>
      <c r="C86" s="545">
        <f>'[1]E. Optional ECB-ECAIs data'!$C$86</f>
        <v>7.7237558180779506E-3</v>
      </c>
      <c r="D86" s="545">
        <v>0</v>
      </c>
      <c r="E86" s="563">
        <f>'[1]E. Optional ECB-ECAIs data'!$E$86</f>
        <v>0</v>
      </c>
      <c r="F86" s="545"/>
      <c r="G86" s="545">
        <f t="shared" si="0"/>
        <v>7.7237558180779506E-3</v>
      </c>
      <c r="H86" s="509"/>
    </row>
    <row r="87" spans="1:8" outlineLevel="1" x14ac:dyDescent="0.25">
      <c r="A87" s="508" t="s">
        <v>1763</v>
      </c>
      <c r="H87" s="509"/>
    </row>
    <row r="88" spans="1:8" outlineLevel="1" x14ac:dyDescent="0.25">
      <c r="A88" s="508" t="s">
        <v>1764</v>
      </c>
      <c r="H88" s="509"/>
    </row>
    <row r="89" spans="1:8" outlineLevel="1" x14ac:dyDescent="0.25">
      <c r="A89" s="508" t="s">
        <v>1765</v>
      </c>
      <c r="H89" s="509"/>
    </row>
    <row r="90" spans="1:8" outlineLevel="1" x14ac:dyDescent="0.25">
      <c r="A90" s="508" t="s">
        <v>1766</v>
      </c>
      <c r="H90" s="509"/>
    </row>
    <row r="91" spans="1:8" x14ac:dyDescent="0.25">
      <c r="H91" s="509"/>
    </row>
    <row r="92" spans="1:8" x14ac:dyDescent="0.25">
      <c r="H92" s="509"/>
    </row>
    <row r="93" spans="1:8" x14ac:dyDescent="0.25">
      <c r="H93" s="509"/>
    </row>
    <row r="94" spans="1:8" x14ac:dyDescent="0.25">
      <c r="H94" s="509"/>
    </row>
    <row r="95" spans="1:8" x14ac:dyDescent="0.25">
      <c r="H95" s="509"/>
    </row>
    <row r="96" spans="1:8" x14ac:dyDescent="0.25">
      <c r="H96" s="509"/>
    </row>
    <row r="97" spans="8:8" x14ac:dyDescent="0.25">
      <c r="H97" s="509"/>
    </row>
    <row r="98" spans="8:8" x14ac:dyDescent="0.25">
      <c r="H98" s="509"/>
    </row>
    <row r="99" spans="8:8" x14ac:dyDescent="0.25">
      <c r="H99" s="509"/>
    </row>
    <row r="100" spans="8:8" x14ac:dyDescent="0.25">
      <c r="H100" s="509"/>
    </row>
    <row r="101" spans="8:8" x14ac:dyDescent="0.25">
      <c r="H101" s="509"/>
    </row>
    <row r="102" spans="8:8" x14ac:dyDescent="0.25">
      <c r="H102" s="509"/>
    </row>
    <row r="103" spans="8:8" x14ac:dyDescent="0.25">
      <c r="H103" s="509"/>
    </row>
    <row r="104" spans="8:8" x14ac:dyDescent="0.25">
      <c r="H104" s="509"/>
    </row>
    <row r="105" spans="8:8" x14ac:dyDescent="0.25">
      <c r="H105" s="509"/>
    </row>
    <row r="106" spans="8:8" x14ac:dyDescent="0.25">
      <c r="H106" s="509"/>
    </row>
    <row r="107" spans="8:8" x14ac:dyDescent="0.25">
      <c r="H107" s="509"/>
    </row>
    <row r="108" spans="8:8" x14ac:dyDescent="0.25">
      <c r="H108" s="509"/>
    </row>
    <row r="109" spans="8:8" x14ac:dyDescent="0.25">
      <c r="H109" s="509"/>
    </row>
    <row r="110" spans="8:8" x14ac:dyDescent="0.25">
      <c r="H110" s="509"/>
    </row>
    <row r="111" spans="8:8" x14ac:dyDescent="0.25">
      <c r="H111" s="509"/>
    </row>
    <row r="112" spans="8:8" x14ac:dyDescent="0.25">
      <c r="H112" s="509"/>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16"/>
  <sheetViews>
    <sheetView topLeftCell="A16" zoomScaleNormal="100" workbookViewId="0">
      <selection activeCell="G17" sqref="G17"/>
    </sheetView>
  </sheetViews>
  <sheetFormatPr baseColWidth="10" defaultColWidth="8.7109375" defaultRowHeight="15" x14ac:dyDescent="0.25"/>
  <cols>
    <col min="1" max="1" width="13.28515625" customWidth="1"/>
    <col min="2" max="2" width="60.5703125" bestFit="1" customWidth="1"/>
    <col min="3" max="7" width="41" customWidth="1"/>
  </cols>
  <sheetData>
    <row r="1" spans="1:7" ht="45" customHeight="1" x14ac:dyDescent="0.25">
      <c r="A1" s="853" t="s">
        <v>1659</v>
      </c>
      <c r="B1" s="853"/>
    </row>
    <row r="2" spans="1:7" ht="31.5" x14ac:dyDescent="0.25">
      <c r="A2" s="643" t="s">
        <v>1999</v>
      </c>
      <c r="B2" s="643"/>
      <c r="C2" s="20"/>
      <c r="D2" s="20"/>
      <c r="E2" s="20"/>
      <c r="F2" s="692" t="s">
        <v>2676</v>
      </c>
      <c r="G2" s="53"/>
    </row>
    <row r="3" spans="1:7" ht="15.75" thickBot="1" x14ac:dyDescent="0.3">
      <c r="A3" s="20"/>
      <c r="B3" s="21"/>
      <c r="C3" s="21"/>
      <c r="D3" s="20"/>
      <c r="E3" s="20"/>
      <c r="F3" s="20"/>
      <c r="G3" s="20"/>
    </row>
    <row r="4" spans="1:7" ht="19.5" thickBot="1" x14ac:dyDescent="0.3">
      <c r="A4" s="23"/>
      <c r="B4" s="24" t="s">
        <v>22</v>
      </c>
      <c r="C4" s="25" t="s">
        <v>2000</v>
      </c>
      <c r="D4" s="23"/>
      <c r="E4" s="23"/>
      <c r="F4" s="20"/>
      <c r="G4" s="20"/>
    </row>
    <row r="5" spans="1:7" x14ac:dyDescent="0.25">
      <c r="A5" s="22"/>
      <c r="B5" s="22"/>
      <c r="C5" s="22"/>
      <c r="D5" s="22"/>
      <c r="E5" s="22"/>
      <c r="F5" s="22"/>
      <c r="G5" s="22"/>
    </row>
    <row r="6" spans="1:7" ht="18.75" x14ac:dyDescent="0.25">
      <c r="A6" s="26"/>
      <c r="B6" s="854" t="s">
        <v>2001</v>
      </c>
      <c r="C6" s="855"/>
      <c r="D6" s="22"/>
      <c r="E6" s="28"/>
      <c r="F6" s="28"/>
      <c r="G6" s="28"/>
    </row>
    <row r="7" spans="1:7" x14ac:dyDescent="0.25">
      <c r="A7" s="644"/>
      <c r="B7" s="856" t="s">
        <v>2002</v>
      </c>
      <c r="C7" s="856"/>
      <c r="D7" s="645"/>
      <c r="E7" s="22"/>
      <c r="F7" s="22"/>
      <c r="G7" s="22"/>
    </row>
    <row r="8" spans="1:7" x14ac:dyDescent="0.25">
      <c r="A8" s="22"/>
      <c r="B8" s="857" t="s">
        <v>2003</v>
      </c>
      <c r="C8" s="858"/>
      <c r="D8" s="645"/>
      <c r="E8" s="22"/>
      <c r="F8" s="22"/>
      <c r="G8" s="22"/>
    </row>
    <row r="9" spans="1:7" x14ac:dyDescent="0.25">
      <c r="A9" s="22"/>
      <c r="B9" s="859" t="s">
        <v>2004</v>
      </c>
      <c r="C9" s="860"/>
      <c r="D9" s="645"/>
      <c r="E9" s="22"/>
      <c r="F9" s="22"/>
      <c r="G9" s="22"/>
    </row>
    <row r="10" spans="1:7" ht="15.75" thickBot="1" x14ac:dyDescent="0.3">
      <c r="A10" s="22"/>
      <c r="B10" s="861" t="s">
        <v>2005</v>
      </c>
      <c r="C10" s="862"/>
      <c r="D10" s="22"/>
      <c r="E10" s="22"/>
      <c r="F10" s="22"/>
      <c r="G10" s="22"/>
    </row>
    <row r="11" spans="1:7" x14ac:dyDescent="0.25">
      <c r="A11" s="22"/>
      <c r="B11" s="646"/>
      <c r="C11" s="647"/>
      <c r="D11" s="22"/>
      <c r="E11" s="22"/>
      <c r="F11" s="22"/>
      <c r="G11" s="22"/>
    </row>
    <row r="12" spans="1:7" x14ac:dyDescent="0.25">
      <c r="A12" s="22"/>
      <c r="B12" s="524"/>
      <c r="C12" s="22"/>
      <c r="D12" s="22"/>
      <c r="E12" s="22"/>
      <c r="F12" s="22"/>
      <c r="G12" s="22"/>
    </row>
    <row r="13" spans="1:7" x14ac:dyDescent="0.25">
      <c r="A13" s="22"/>
      <c r="B13" s="524"/>
      <c r="C13" s="22"/>
      <c r="D13" s="22"/>
      <c r="E13" s="22"/>
      <c r="F13" s="22"/>
      <c r="G13" s="22"/>
    </row>
    <row r="14" spans="1:7" ht="18.75" customHeight="1" x14ac:dyDescent="0.25">
      <c r="A14" s="33"/>
      <c r="B14" s="852" t="s">
        <v>2002</v>
      </c>
      <c r="C14" s="852"/>
      <c r="D14" s="33"/>
      <c r="E14" s="33"/>
      <c r="F14" s="33"/>
      <c r="G14" s="33"/>
    </row>
    <row r="15" spans="1:7" x14ac:dyDescent="0.25">
      <c r="A15" s="40"/>
      <c r="B15" s="40" t="s">
        <v>2006</v>
      </c>
      <c r="C15" s="40" t="s">
        <v>61</v>
      </c>
      <c r="D15" s="40" t="s">
        <v>1539</v>
      </c>
      <c r="E15" s="40"/>
      <c r="F15" s="40" t="s">
        <v>2007</v>
      </c>
      <c r="G15" s="40" t="s">
        <v>2008</v>
      </c>
    </row>
    <row r="16" spans="1:7" x14ac:dyDescent="0.25">
      <c r="A16" s="22" t="s">
        <v>2009</v>
      </c>
      <c r="B16" s="1" t="s">
        <v>2010</v>
      </c>
      <c r="C16" s="648"/>
      <c r="D16" s="649"/>
      <c r="F16" s="626" t="str">
        <f>IF(OR('[2]B1. HTT Mortgage Assets'!$C$15=0,C16="[For completion]"),"",C16/'[2]B1. HTT Mortgage Assets'!$C$15)</f>
        <v/>
      </c>
      <c r="G16" s="626"/>
    </row>
    <row r="17" spans="1:7" x14ac:dyDescent="0.25">
      <c r="A17" s="22" t="s">
        <v>2011</v>
      </c>
      <c r="B17" s="641" t="s">
        <v>2012</v>
      </c>
      <c r="C17" s="648"/>
      <c r="D17" s="649"/>
      <c r="F17" s="626" t="str">
        <f>IF(OR('[2]B1. HTT Mortgage Assets'!$C$15=0,C17="[For completion]"),"",C17/'[2]B1. HTT Mortgage Assets'!$C$15)</f>
        <v/>
      </c>
      <c r="G17" s="626"/>
    </row>
    <row r="18" spans="1:7" x14ac:dyDescent="0.25">
      <c r="A18" s="22" t="s">
        <v>2013</v>
      </c>
      <c r="B18" s="641" t="s">
        <v>2014</v>
      </c>
      <c r="C18" s="648"/>
      <c r="D18" s="649"/>
      <c r="F18" s="626" t="str">
        <f>IF(OR('[2]B1. HTT Mortgage Assets'!$C$15=0,C18="[For completion]"),"",C18/'[2]B1. HTT Mortgage Assets'!$C$15)</f>
        <v/>
      </c>
      <c r="G18" s="626"/>
    </row>
    <row r="19" spans="1:7" x14ac:dyDescent="0.25">
      <c r="A19" s="22" t="s">
        <v>2015</v>
      </c>
      <c r="B19" s="641" t="s">
        <v>2016</v>
      </c>
      <c r="C19" s="650">
        <f>SUM(C16:C18)</f>
        <v>0</v>
      </c>
      <c r="D19" s="651">
        <v>0</v>
      </c>
      <c r="F19" s="626">
        <v>0</v>
      </c>
      <c r="G19" s="626">
        <v>0</v>
      </c>
    </row>
    <row r="20" spans="1:7" x14ac:dyDescent="0.25">
      <c r="A20" s="641" t="s">
        <v>2017</v>
      </c>
      <c r="B20" s="652" t="s">
        <v>96</v>
      </c>
      <c r="C20" s="653"/>
      <c r="D20" s="653"/>
      <c r="F20" s="641"/>
      <c r="G20" s="641"/>
    </row>
    <row r="21" spans="1:7" x14ac:dyDescent="0.25">
      <c r="A21" s="641" t="s">
        <v>2018</v>
      </c>
      <c r="B21" s="652" t="s">
        <v>96</v>
      </c>
      <c r="C21" s="653"/>
      <c r="D21" s="653"/>
      <c r="F21" s="641"/>
      <c r="G21" s="641"/>
    </row>
    <row r="22" spans="1:7" x14ac:dyDescent="0.25">
      <c r="A22" s="641" t="s">
        <v>2019</v>
      </c>
      <c r="B22" s="652" t="s">
        <v>96</v>
      </c>
      <c r="C22" s="653"/>
      <c r="D22" s="653"/>
      <c r="F22" s="641"/>
      <c r="G22" s="641"/>
    </row>
    <row r="23" spans="1:7" x14ac:dyDescent="0.25">
      <c r="A23" s="641" t="s">
        <v>2020</v>
      </c>
      <c r="B23" s="652" t="s">
        <v>96</v>
      </c>
      <c r="C23" s="653"/>
      <c r="D23" s="653"/>
      <c r="F23" s="641"/>
      <c r="G23" s="641"/>
    </row>
    <row r="24" spans="1:7" x14ac:dyDescent="0.25">
      <c r="A24" s="641" t="s">
        <v>2021</v>
      </c>
      <c r="B24" s="652" t="s">
        <v>96</v>
      </c>
      <c r="C24" s="653"/>
      <c r="D24" s="653"/>
      <c r="F24" s="641"/>
      <c r="G24" s="641"/>
    </row>
    <row r="25" spans="1:7" ht="18.75" x14ac:dyDescent="0.25">
      <c r="A25" s="33"/>
      <c r="B25" s="852" t="s">
        <v>2003</v>
      </c>
      <c r="C25" s="852"/>
      <c r="D25" s="33"/>
      <c r="E25" s="33"/>
      <c r="F25" s="33"/>
      <c r="G25" s="33"/>
    </row>
    <row r="26" spans="1:7" x14ac:dyDescent="0.25">
      <c r="A26" s="40"/>
      <c r="B26" s="40" t="s">
        <v>2022</v>
      </c>
      <c r="C26" s="40" t="s">
        <v>61</v>
      </c>
      <c r="D26" s="40"/>
      <c r="E26" s="40"/>
      <c r="F26" s="40" t="s">
        <v>2023</v>
      </c>
      <c r="G26" s="40"/>
    </row>
    <row r="27" spans="1:7" x14ac:dyDescent="0.25">
      <c r="A27" s="558" t="s">
        <v>2024</v>
      </c>
      <c r="B27" s="558" t="s">
        <v>484</v>
      </c>
      <c r="C27" s="654"/>
      <c r="D27" s="655"/>
      <c r="E27" s="558"/>
      <c r="F27" s="626" t="str">
        <f>IF($C$30=0,"",IF(C27="[For completion]","",C27/$C$30))</f>
        <v/>
      </c>
    </row>
    <row r="28" spans="1:7" x14ac:dyDescent="0.25">
      <c r="A28" s="558" t="s">
        <v>2025</v>
      </c>
      <c r="B28" s="558" t="s">
        <v>486</v>
      </c>
      <c r="C28" s="654"/>
      <c r="D28" s="655"/>
      <c r="E28" s="558"/>
      <c r="F28" s="626" t="str">
        <f t="shared" ref="F28:F29" si="0">IF($C$30=0,"",IF(C28="[For completion]","",C28/$C$30))</f>
        <v/>
      </c>
    </row>
    <row r="29" spans="1:7" x14ac:dyDescent="0.25">
      <c r="A29" s="558" t="s">
        <v>2026</v>
      </c>
      <c r="B29" s="558" t="s">
        <v>92</v>
      </c>
      <c r="C29" s="654"/>
      <c r="D29" s="655"/>
      <c r="E29" s="558"/>
      <c r="F29" s="626" t="str">
        <f t="shared" si="0"/>
        <v/>
      </c>
    </row>
    <row r="30" spans="1:7" x14ac:dyDescent="0.25">
      <c r="A30" s="558" t="s">
        <v>2027</v>
      </c>
      <c r="B30" s="656" t="s">
        <v>94</v>
      </c>
      <c r="C30" s="655">
        <f>SUM(C27:C29)</f>
        <v>0</v>
      </c>
      <c r="D30" s="558"/>
      <c r="E30" s="558"/>
      <c r="F30" s="635">
        <v>0</v>
      </c>
    </row>
    <row r="31" spans="1:7" x14ac:dyDescent="0.25">
      <c r="A31" s="558" t="s">
        <v>2028</v>
      </c>
      <c r="B31" s="652" t="s">
        <v>1227</v>
      </c>
      <c r="C31" s="654"/>
      <c r="D31" s="558"/>
      <c r="E31" s="558"/>
      <c r="F31" s="626" t="str">
        <f>IF($C$30=0,"",IF(C31="[For completion]","",C31/$C$30))</f>
        <v/>
      </c>
    </row>
    <row r="32" spans="1:7" x14ac:dyDescent="0.25">
      <c r="A32" s="558" t="s">
        <v>2029</v>
      </c>
      <c r="B32" s="652" t="s">
        <v>2030</v>
      </c>
      <c r="C32" s="654"/>
      <c r="D32" s="558"/>
      <c r="E32" s="558"/>
      <c r="F32" s="626" t="str">
        <f t="shared" ref="F32:F39" si="1">IF($C$30=0,"",IF(C32="[For completion]","",C32/$C$30))</f>
        <v/>
      </c>
      <c r="G32" s="28"/>
    </row>
    <row r="33" spans="1:7" x14ac:dyDescent="0.25">
      <c r="A33" s="558" t="s">
        <v>2031</v>
      </c>
      <c r="B33" s="652" t="s">
        <v>2032</v>
      </c>
      <c r="C33" s="654"/>
      <c r="D33" s="558"/>
      <c r="E33" s="558"/>
      <c r="F33" s="626" t="str">
        <f>IF($C$30=0,"",IF(C33="[For completion]","",C33/$C$30))</f>
        <v/>
      </c>
      <c r="G33" s="28"/>
    </row>
    <row r="34" spans="1:7" x14ac:dyDescent="0.25">
      <c r="A34" s="558" t="s">
        <v>2033</v>
      </c>
      <c r="B34" s="652" t="s">
        <v>2034</v>
      </c>
      <c r="C34" s="654"/>
      <c r="D34" s="558"/>
      <c r="E34" s="558"/>
      <c r="F34" s="626" t="str">
        <f t="shared" si="1"/>
        <v/>
      </c>
      <c r="G34" s="28"/>
    </row>
    <row r="35" spans="1:7" x14ac:dyDescent="0.25">
      <c r="A35" s="558" t="s">
        <v>2035</v>
      </c>
      <c r="B35" s="652" t="s">
        <v>2036</v>
      </c>
      <c r="C35" s="654"/>
      <c r="D35" s="558"/>
      <c r="E35" s="558"/>
      <c r="F35" s="626" t="str">
        <f t="shared" si="1"/>
        <v/>
      </c>
      <c r="G35" s="28"/>
    </row>
    <row r="36" spans="1:7" x14ac:dyDescent="0.25">
      <c r="A36" s="558" t="s">
        <v>2037</v>
      </c>
      <c r="B36" s="652" t="s">
        <v>2038</v>
      </c>
      <c r="C36" s="654"/>
      <c r="D36" s="558"/>
      <c r="E36" s="558"/>
      <c r="F36" s="626" t="str">
        <f t="shared" si="1"/>
        <v/>
      </c>
      <c r="G36" s="28"/>
    </row>
    <row r="37" spans="1:7" x14ac:dyDescent="0.25">
      <c r="A37" s="558" t="s">
        <v>2039</v>
      </c>
      <c r="B37" s="652" t="s">
        <v>2040</v>
      </c>
      <c r="C37" s="654"/>
      <c r="D37" s="558"/>
      <c r="E37" s="558"/>
      <c r="F37" s="626" t="str">
        <f t="shared" si="1"/>
        <v/>
      </c>
      <c r="G37" s="28"/>
    </row>
    <row r="38" spans="1:7" x14ac:dyDescent="0.25">
      <c r="A38" s="558" t="s">
        <v>2041</v>
      </c>
      <c r="B38" s="652" t="s">
        <v>2042</v>
      </c>
      <c r="C38" s="654"/>
      <c r="D38" s="558"/>
      <c r="E38" s="558"/>
      <c r="F38" s="626" t="str">
        <f t="shared" si="1"/>
        <v/>
      </c>
      <c r="G38" s="28"/>
    </row>
    <row r="39" spans="1:7" x14ac:dyDescent="0.25">
      <c r="A39" s="558" t="s">
        <v>2043</v>
      </c>
      <c r="B39" s="652" t="s">
        <v>2044</v>
      </c>
      <c r="C39" s="654"/>
      <c r="D39" s="558"/>
      <c r="F39" s="626" t="str">
        <f t="shared" si="1"/>
        <v/>
      </c>
      <c r="G39" s="28"/>
    </row>
    <row r="40" spans="1:7" x14ac:dyDescent="0.25">
      <c r="A40" s="558" t="s">
        <v>2045</v>
      </c>
      <c r="B40" s="657" t="s">
        <v>96</v>
      </c>
      <c r="C40" s="654"/>
      <c r="D40" s="558"/>
      <c r="F40" s="641"/>
      <c r="G40" s="641"/>
    </row>
    <row r="41" spans="1:7" hidden="1" x14ac:dyDescent="0.25">
      <c r="A41" s="558" t="s">
        <v>2046</v>
      </c>
      <c r="B41" s="657" t="s">
        <v>96</v>
      </c>
      <c r="C41" s="658"/>
      <c r="D41" s="638"/>
      <c r="F41" s="641"/>
      <c r="G41" s="641"/>
    </row>
    <row r="42" spans="1:7" hidden="1" x14ac:dyDescent="0.25">
      <c r="A42" s="558" t="s">
        <v>2047</v>
      </c>
      <c r="B42" s="657" t="s">
        <v>96</v>
      </c>
      <c r="C42" s="658"/>
      <c r="D42" s="638"/>
      <c r="E42" s="638"/>
      <c r="F42" s="641"/>
      <c r="G42" s="641"/>
    </row>
    <row r="43" spans="1:7" hidden="1" x14ac:dyDescent="0.25">
      <c r="A43" s="558" t="s">
        <v>2048</v>
      </c>
      <c r="B43" s="657" t="s">
        <v>96</v>
      </c>
      <c r="C43" s="658"/>
      <c r="D43" s="638"/>
      <c r="E43" s="638"/>
      <c r="F43" s="641"/>
      <c r="G43" s="641"/>
    </row>
    <row r="44" spans="1:7" hidden="1" x14ac:dyDescent="0.25">
      <c r="A44" s="558" t="s">
        <v>2049</v>
      </c>
      <c r="B44" s="657" t="s">
        <v>96</v>
      </c>
      <c r="C44" s="658"/>
      <c r="D44" s="638"/>
      <c r="E44" s="638"/>
      <c r="F44" s="641"/>
      <c r="G44" s="641"/>
    </row>
    <row r="45" spans="1:7" hidden="1" x14ac:dyDescent="0.25">
      <c r="A45" s="558" t="s">
        <v>2050</v>
      </c>
      <c r="B45" s="657" t="s">
        <v>96</v>
      </c>
      <c r="C45" s="658"/>
      <c r="D45" s="638"/>
      <c r="E45" s="638"/>
      <c r="F45" s="641"/>
      <c r="G45" s="641"/>
    </row>
    <row r="46" spans="1:7" hidden="1" x14ac:dyDescent="0.25">
      <c r="A46" s="558" t="s">
        <v>2051</v>
      </c>
      <c r="B46" s="657" t="s">
        <v>96</v>
      </c>
      <c r="C46" s="658"/>
      <c r="D46" s="638"/>
      <c r="E46" s="638"/>
      <c r="F46" s="641"/>
      <c r="G46" s="641"/>
    </row>
    <row r="47" spans="1:7" x14ac:dyDescent="0.25">
      <c r="A47" s="558" t="s">
        <v>2052</v>
      </c>
      <c r="B47" s="657" t="s">
        <v>96</v>
      </c>
      <c r="C47" s="658"/>
      <c r="D47" s="638"/>
      <c r="E47" s="638"/>
      <c r="F47" s="641"/>
    </row>
    <row r="48" spans="1:7" x14ac:dyDescent="0.25">
      <c r="A48" s="558" t="s">
        <v>2053</v>
      </c>
      <c r="B48" s="657" t="s">
        <v>96</v>
      </c>
      <c r="C48" s="658"/>
      <c r="D48" s="638"/>
      <c r="E48" s="638"/>
      <c r="F48" s="641"/>
    </row>
    <row r="49" spans="1:7" x14ac:dyDescent="0.25">
      <c r="A49" s="40"/>
      <c r="B49" s="40" t="s">
        <v>501</v>
      </c>
      <c r="C49" s="40" t="s">
        <v>502</v>
      </c>
      <c r="D49" s="40" t="s">
        <v>503</v>
      </c>
      <c r="E49" s="40"/>
      <c r="F49" s="40" t="s">
        <v>2023</v>
      </c>
      <c r="G49" s="40"/>
    </row>
    <row r="50" spans="1:7" x14ac:dyDescent="0.25">
      <c r="A50" s="558" t="s">
        <v>2054</v>
      </c>
      <c r="B50" s="558" t="s">
        <v>2055</v>
      </c>
      <c r="C50" s="659"/>
      <c r="D50" s="659"/>
      <c r="E50" s="558"/>
      <c r="F50" s="660"/>
      <c r="G50" s="641"/>
    </row>
    <row r="51" spans="1:7" x14ac:dyDescent="0.25">
      <c r="A51" s="558" t="s">
        <v>2056</v>
      </c>
      <c r="B51" s="661" t="s">
        <v>508</v>
      </c>
      <c r="C51" s="662"/>
      <c r="D51" s="662"/>
      <c r="E51" s="558"/>
      <c r="F51" s="558"/>
      <c r="G51" s="641"/>
    </row>
    <row r="52" spans="1:7" x14ac:dyDescent="0.25">
      <c r="A52" s="558" t="s">
        <v>2057</v>
      </c>
      <c r="B52" s="661" t="s">
        <v>510</v>
      </c>
      <c r="C52" s="662"/>
      <c r="D52" s="662"/>
      <c r="E52" s="558"/>
      <c r="F52" s="558"/>
      <c r="G52" s="641"/>
    </row>
    <row r="53" spans="1:7" x14ac:dyDescent="0.25">
      <c r="A53" s="558" t="s">
        <v>2058</v>
      </c>
      <c r="B53" s="663"/>
      <c r="C53" s="558"/>
      <c r="D53" s="558"/>
      <c r="E53" s="558"/>
      <c r="F53" s="558"/>
      <c r="G53" s="641"/>
    </row>
    <row r="54" spans="1:7" x14ac:dyDescent="0.25">
      <c r="A54" s="558" t="s">
        <v>2059</v>
      </c>
      <c r="B54" s="663"/>
      <c r="C54" s="558"/>
      <c r="D54" s="558"/>
      <c r="E54" s="558"/>
      <c r="F54" s="558"/>
      <c r="G54" s="641"/>
    </row>
    <row r="55" spans="1:7" x14ac:dyDescent="0.25">
      <c r="A55" s="558" t="s">
        <v>2060</v>
      </c>
      <c r="B55" s="663"/>
      <c r="C55" s="558"/>
      <c r="D55" s="558"/>
      <c r="E55" s="558"/>
      <c r="F55" s="558"/>
      <c r="G55" s="641"/>
    </row>
    <row r="56" spans="1:7" x14ac:dyDescent="0.25">
      <c r="A56" s="558" t="s">
        <v>2061</v>
      </c>
      <c r="B56" s="663"/>
      <c r="C56" s="558"/>
      <c r="D56" s="558"/>
      <c r="E56" s="558"/>
      <c r="F56" s="558"/>
      <c r="G56" s="641"/>
    </row>
    <row r="57" spans="1:7" x14ac:dyDescent="0.25">
      <c r="A57" s="40"/>
      <c r="B57" s="40" t="s">
        <v>515</v>
      </c>
      <c r="C57" s="40" t="s">
        <v>516</v>
      </c>
      <c r="D57" s="40" t="s">
        <v>517</v>
      </c>
      <c r="E57" s="40"/>
      <c r="F57" s="40" t="s">
        <v>2062</v>
      </c>
      <c r="G57" s="40"/>
    </row>
    <row r="58" spans="1:7" x14ac:dyDescent="0.25">
      <c r="A58" s="558" t="s">
        <v>2063</v>
      </c>
      <c r="B58" s="558" t="s">
        <v>519</v>
      </c>
      <c r="C58" s="664"/>
      <c r="D58" s="664"/>
      <c r="E58" s="660"/>
      <c r="F58" s="635"/>
      <c r="G58" s="641"/>
    </row>
    <row r="59" spans="1:7" x14ac:dyDescent="0.25">
      <c r="A59" s="558" t="s">
        <v>2064</v>
      </c>
      <c r="B59" s="558"/>
      <c r="C59" s="635"/>
      <c r="D59" s="635"/>
      <c r="E59" s="660"/>
      <c r="F59" s="635"/>
      <c r="G59" s="641"/>
    </row>
    <row r="60" spans="1:7" x14ac:dyDescent="0.25">
      <c r="A60" s="558" t="s">
        <v>2065</v>
      </c>
      <c r="B60" s="558"/>
      <c r="C60" s="635"/>
      <c r="D60" s="635"/>
      <c r="E60" s="660"/>
      <c r="F60" s="635"/>
      <c r="G60" s="641"/>
    </row>
    <row r="61" spans="1:7" x14ac:dyDescent="0.25">
      <c r="A61" s="558" t="s">
        <v>2066</v>
      </c>
      <c r="B61" s="558"/>
      <c r="C61" s="635"/>
      <c r="D61" s="635"/>
      <c r="E61" s="660"/>
      <c r="F61" s="635"/>
      <c r="G61" s="641"/>
    </row>
    <row r="62" spans="1:7" x14ac:dyDescent="0.25">
      <c r="A62" s="558" t="s">
        <v>2067</v>
      </c>
      <c r="B62" s="558"/>
      <c r="C62" s="635"/>
      <c r="D62" s="635"/>
      <c r="E62" s="660"/>
      <c r="F62" s="635"/>
      <c r="G62" s="641"/>
    </row>
    <row r="63" spans="1:7" x14ac:dyDescent="0.25">
      <c r="A63" s="558" t="s">
        <v>2068</v>
      </c>
      <c r="B63" s="558"/>
      <c r="C63" s="635"/>
      <c r="D63" s="635"/>
      <c r="E63" s="660"/>
      <c r="F63" s="635"/>
      <c r="G63" s="641"/>
    </row>
    <row r="64" spans="1:7" x14ac:dyDescent="0.25">
      <c r="A64" s="558" t="s">
        <v>2069</v>
      </c>
      <c r="B64" s="558"/>
      <c r="C64" s="635"/>
      <c r="D64" s="635"/>
      <c r="E64" s="660"/>
      <c r="F64" s="635"/>
      <c r="G64" s="641"/>
    </row>
    <row r="65" spans="1:7" x14ac:dyDescent="0.25">
      <c r="A65" s="40"/>
      <c r="B65" s="40" t="s">
        <v>526</v>
      </c>
      <c r="C65" s="40" t="s">
        <v>516</v>
      </c>
      <c r="D65" s="40" t="s">
        <v>517</v>
      </c>
      <c r="E65" s="40"/>
      <c r="F65" s="40" t="s">
        <v>2062</v>
      </c>
      <c r="G65" s="40"/>
    </row>
    <row r="66" spans="1:7" x14ac:dyDescent="0.25">
      <c r="A66" s="558" t="s">
        <v>2070</v>
      </c>
      <c r="B66" s="639" t="s">
        <v>528</v>
      </c>
      <c r="C66" s="665">
        <f>SUM(C67:C93)</f>
        <v>0</v>
      </c>
      <c r="D66" s="665">
        <f>SUM(D67:D93)</f>
        <v>0</v>
      </c>
      <c r="E66" s="635"/>
      <c r="F66" s="665">
        <f>SUM(F67:F93)</f>
        <v>0</v>
      </c>
      <c r="G66" s="641"/>
    </row>
    <row r="67" spans="1:7" x14ac:dyDescent="0.25">
      <c r="A67" s="558" t="s">
        <v>2071</v>
      </c>
      <c r="B67" s="558" t="s">
        <v>530</v>
      </c>
      <c r="C67" s="664"/>
      <c r="D67" s="664"/>
      <c r="E67" s="635"/>
      <c r="F67" s="664"/>
      <c r="G67" s="641"/>
    </row>
    <row r="68" spans="1:7" x14ac:dyDescent="0.25">
      <c r="A68" s="558" t="s">
        <v>2072</v>
      </c>
      <c r="B68" s="558" t="s">
        <v>532</v>
      </c>
      <c r="C68" s="664"/>
      <c r="D68" s="664"/>
      <c r="E68" s="635"/>
      <c r="F68" s="664"/>
      <c r="G68" s="641"/>
    </row>
    <row r="69" spans="1:7" x14ac:dyDescent="0.25">
      <c r="A69" s="558" t="s">
        <v>2073</v>
      </c>
      <c r="B69" s="558" t="s">
        <v>534</v>
      </c>
      <c r="C69" s="664"/>
      <c r="D69" s="664"/>
      <c r="E69" s="635"/>
      <c r="F69" s="664"/>
      <c r="G69" s="641"/>
    </row>
    <row r="70" spans="1:7" x14ac:dyDescent="0.25">
      <c r="A70" s="558" t="s">
        <v>2074</v>
      </c>
      <c r="B70" s="558" t="s">
        <v>536</v>
      </c>
      <c r="C70" s="664"/>
      <c r="D70" s="664"/>
      <c r="E70" s="635"/>
      <c r="F70" s="664"/>
      <c r="G70" s="641"/>
    </row>
    <row r="71" spans="1:7" x14ac:dyDescent="0.25">
      <c r="A71" s="558" t="s">
        <v>2075</v>
      </c>
      <c r="B71" s="558" t="s">
        <v>538</v>
      </c>
      <c r="C71" s="664"/>
      <c r="D71" s="664"/>
      <c r="E71" s="635"/>
      <c r="F71" s="664"/>
      <c r="G71" s="641"/>
    </row>
    <row r="72" spans="1:7" x14ac:dyDescent="0.25">
      <c r="A72" s="558" t="s">
        <v>2076</v>
      </c>
      <c r="B72" s="558" t="s">
        <v>2077</v>
      </c>
      <c r="C72" s="664"/>
      <c r="D72" s="664"/>
      <c r="E72" s="635"/>
      <c r="F72" s="664"/>
      <c r="G72" s="641"/>
    </row>
    <row r="73" spans="1:7" x14ac:dyDescent="0.25">
      <c r="A73" s="558" t="s">
        <v>2078</v>
      </c>
      <c r="B73" s="558" t="s">
        <v>542</v>
      </c>
      <c r="C73" s="664"/>
      <c r="D73" s="664"/>
      <c r="E73" s="635"/>
      <c r="F73" s="664"/>
      <c r="G73" s="641"/>
    </row>
    <row r="74" spans="1:7" x14ac:dyDescent="0.25">
      <c r="A74" s="558" t="s">
        <v>2079</v>
      </c>
      <c r="B74" s="558" t="s">
        <v>544</v>
      </c>
      <c r="C74" s="664"/>
      <c r="D74" s="664"/>
      <c r="E74" s="635"/>
      <c r="F74" s="664"/>
      <c r="G74" s="641"/>
    </row>
    <row r="75" spans="1:7" x14ac:dyDescent="0.25">
      <c r="A75" s="558" t="s">
        <v>2080</v>
      </c>
      <c r="B75" s="558" t="s">
        <v>546</v>
      </c>
      <c r="C75" s="664"/>
      <c r="D75" s="664"/>
      <c r="E75" s="635"/>
      <c r="F75" s="664"/>
      <c r="G75" s="641"/>
    </row>
    <row r="76" spans="1:7" x14ac:dyDescent="0.25">
      <c r="A76" s="558" t="s">
        <v>2081</v>
      </c>
      <c r="B76" s="558" t="s">
        <v>548</v>
      </c>
      <c r="C76" s="664"/>
      <c r="D76" s="664"/>
      <c r="E76" s="635"/>
      <c r="F76" s="664"/>
      <c r="G76" s="641"/>
    </row>
    <row r="77" spans="1:7" x14ac:dyDescent="0.25">
      <c r="A77" s="558" t="s">
        <v>2082</v>
      </c>
      <c r="B77" s="558" t="s">
        <v>550</v>
      </c>
      <c r="C77" s="664"/>
      <c r="D77" s="664"/>
      <c r="E77" s="635"/>
      <c r="F77" s="664"/>
      <c r="G77" s="641"/>
    </row>
    <row r="78" spans="1:7" x14ac:dyDescent="0.25">
      <c r="A78" s="558" t="s">
        <v>2083</v>
      </c>
      <c r="B78" s="558" t="s">
        <v>552</v>
      </c>
      <c r="C78" s="664"/>
      <c r="D78" s="664"/>
      <c r="E78" s="635"/>
      <c r="F78" s="664"/>
      <c r="G78" s="641"/>
    </row>
    <row r="79" spans="1:7" x14ac:dyDescent="0.25">
      <c r="A79" s="558" t="s">
        <v>2084</v>
      </c>
      <c r="B79" s="558" t="s">
        <v>554</v>
      </c>
      <c r="C79" s="664"/>
      <c r="D79" s="664"/>
      <c r="E79" s="635"/>
      <c r="F79" s="664"/>
      <c r="G79" s="641"/>
    </row>
    <row r="80" spans="1:7" x14ac:dyDescent="0.25">
      <c r="A80" s="558" t="s">
        <v>2085</v>
      </c>
      <c r="B80" s="558" t="s">
        <v>556</v>
      </c>
      <c r="C80" s="664"/>
      <c r="D80" s="664"/>
      <c r="E80" s="635"/>
      <c r="F80" s="664"/>
      <c r="G80" s="641"/>
    </row>
    <row r="81" spans="1:7" x14ac:dyDescent="0.25">
      <c r="A81" s="558" t="s">
        <v>2086</v>
      </c>
      <c r="B81" s="558" t="s">
        <v>558</v>
      </c>
      <c r="C81" s="664"/>
      <c r="D81" s="664"/>
      <c r="E81" s="635"/>
      <c r="F81" s="664"/>
      <c r="G81" s="641"/>
    </row>
    <row r="82" spans="1:7" x14ac:dyDescent="0.25">
      <c r="A82" s="558" t="s">
        <v>2087</v>
      </c>
      <c r="B82" s="558" t="s">
        <v>3</v>
      </c>
      <c r="C82" s="664"/>
      <c r="D82" s="664"/>
      <c r="E82" s="635"/>
      <c r="F82" s="664"/>
      <c r="G82" s="641"/>
    </row>
    <row r="83" spans="1:7" x14ac:dyDescent="0.25">
      <c r="A83" s="558" t="s">
        <v>2088</v>
      </c>
      <c r="B83" s="558" t="s">
        <v>561</v>
      </c>
      <c r="C83" s="664"/>
      <c r="D83" s="664"/>
      <c r="E83" s="635"/>
      <c r="F83" s="664"/>
      <c r="G83" s="641"/>
    </row>
    <row r="84" spans="1:7" x14ac:dyDescent="0.25">
      <c r="A84" s="558" t="s">
        <v>2089</v>
      </c>
      <c r="B84" s="558" t="s">
        <v>563</v>
      </c>
      <c r="C84" s="664"/>
      <c r="D84" s="664"/>
      <c r="E84" s="635"/>
      <c r="F84" s="664"/>
      <c r="G84" s="641"/>
    </row>
    <row r="85" spans="1:7" x14ac:dyDescent="0.25">
      <c r="A85" s="558" t="s">
        <v>2090</v>
      </c>
      <c r="B85" s="558" t="s">
        <v>565</v>
      </c>
      <c r="C85" s="664"/>
      <c r="D85" s="664"/>
      <c r="E85" s="635"/>
      <c r="F85" s="664"/>
      <c r="G85" s="641"/>
    </row>
    <row r="86" spans="1:7" x14ac:dyDescent="0.25">
      <c r="A86" s="558" t="s">
        <v>2091</v>
      </c>
      <c r="B86" s="558" t="s">
        <v>567</v>
      </c>
      <c r="C86" s="664"/>
      <c r="D86" s="664"/>
      <c r="E86" s="635"/>
      <c r="F86" s="664"/>
      <c r="G86" s="641"/>
    </row>
    <row r="87" spans="1:7" x14ac:dyDescent="0.25">
      <c r="A87" s="558" t="s">
        <v>2092</v>
      </c>
      <c r="B87" s="558" t="s">
        <v>569</v>
      </c>
      <c r="C87" s="664"/>
      <c r="D87" s="664"/>
      <c r="E87" s="635"/>
      <c r="F87" s="664"/>
      <c r="G87" s="641"/>
    </row>
    <row r="88" spans="1:7" x14ac:dyDescent="0.25">
      <c r="A88" s="558" t="s">
        <v>2093</v>
      </c>
      <c r="B88" s="558" t="s">
        <v>571</v>
      </c>
      <c r="C88" s="664"/>
      <c r="D88" s="664"/>
      <c r="E88" s="635"/>
      <c r="F88" s="664"/>
      <c r="G88" s="641"/>
    </row>
    <row r="89" spans="1:7" x14ac:dyDescent="0.25">
      <c r="A89" s="558" t="s">
        <v>2094</v>
      </c>
      <c r="B89" s="558" t="s">
        <v>573</v>
      </c>
      <c r="C89" s="664"/>
      <c r="D89" s="664"/>
      <c r="E89" s="635"/>
      <c r="F89" s="664"/>
      <c r="G89" s="641"/>
    </row>
    <row r="90" spans="1:7" x14ac:dyDescent="0.25">
      <c r="A90" s="558" t="s">
        <v>2095</v>
      </c>
      <c r="B90" s="558" t="s">
        <v>575</v>
      </c>
      <c r="C90" s="664"/>
      <c r="D90" s="664"/>
      <c r="E90" s="635"/>
      <c r="F90" s="664"/>
      <c r="G90" s="641"/>
    </row>
    <row r="91" spans="1:7" x14ac:dyDescent="0.25">
      <c r="A91" s="558" t="s">
        <v>2096</v>
      </c>
      <c r="B91" s="558" t="s">
        <v>577</v>
      </c>
      <c r="C91" s="664"/>
      <c r="D91" s="664"/>
      <c r="E91" s="635"/>
      <c r="F91" s="664"/>
      <c r="G91" s="641"/>
    </row>
    <row r="92" spans="1:7" x14ac:dyDescent="0.25">
      <c r="A92" s="558" t="s">
        <v>2097</v>
      </c>
      <c r="B92" s="558" t="s">
        <v>579</v>
      </c>
      <c r="C92" s="664"/>
      <c r="D92" s="664"/>
      <c r="E92" s="635"/>
      <c r="F92" s="664"/>
      <c r="G92" s="641"/>
    </row>
    <row r="93" spans="1:7" x14ac:dyDescent="0.25">
      <c r="A93" s="558" t="s">
        <v>2098</v>
      </c>
      <c r="B93" s="558" t="s">
        <v>6</v>
      </c>
      <c r="C93" s="664"/>
      <c r="D93" s="664"/>
      <c r="E93" s="635"/>
      <c r="F93" s="664"/>
      <c r="G93" s="641"/>
    </row>
    <row r="94" spans="1:7" x14ac:dyDescent="0.25">
      <c r="A94" s="558" t="s">
        <v>2099</v>
      </c>
      <c r="B94" s="639" t="s">
        <v>274</v>
      </c>
      <c r="C94" s="665">
        <f>SUM(C95:C97)</f>
        <v>0</v>
      </c>
      <c r="D94" s="665">
        <f t="shared" ref="D94:F94" si="2">SUM(D95:D97)</f>
        <v>0</v>
      </c>
      <c r="E94" s="665"/>
      <c r="F94" s="665">
        <f t="shared" si="2"/>
        <v>0</v>
      </c>
      <c r="G94" s="641"/>
    </row>
    <row r="95" spans="1:7" x14ac:dyDescent="0.25">
      <c r="A95" s="558" t="s">
        <v>2100</v>
      </c>
      <c r="B95" s="558" t="s">
        <v>585</v>
      </c>
      <c r="C95" s="664"/>
      <c r="D95" s="664"/>
      <c r="E95" s="635"/>
      <c r="F95" s="664"/>
      <c r="G95" s="641"/>
    </row>
    <row r="96" spans="1:7" x14ac:dyDescent="0.25">
      <c r="A96" s="558" t="s">
        <v>2101</v>
      </c>
      <c r="B96" s="558" t="s">
        <v>587</v>
      </c>
      <c r="C96" s="664"/>
      <c r="D96" s="664"/>
      <c r="E96" s="635"/>
      <c r="F96" s="664"/>
      <c r="G96" s="641"/>
    </row>
    <row r="97" spans="1:7" x14ac:dyDescent="0.25">
      <c r="A97" s="558" t="s">
        <v>2102</v>
      </c>
      <c r="B97" s="558" t="s">
        <v>2</v>
      </c>
      <c r="C97" s="664"/>
      <c r="D97" s="664"/>
      <c r="E97" s="635"/>
      <c r="F97" s="664"/>
      <c r="G97" s="641"/>
    </row>
    <row r="98" spans="1:7" x14ac:dyDescent="0.25">
      <c r="A98" s="558" t="s">
        <v>2103</v>
      </c>
      <c r="B98" s="639" t="s">
        <v>92</v>
      </c>
      <c r="C98" s="665">
        <f>SUM(C99:C109)</f>
        <v>0</v>
      </c>
      <c r="D98" s="665">
        <f t="shared" ref="D98:F98" si="3">SUM(D99:D109)</f>
        <v>0</v>
      </c>
      <c r="E98" s="665"/>
      <c r="F98" s="665">
        <f t="shared" si="3"/>
        <v>0</v>
      </c>
      <c r="G98" s="641"/>
    </row>
    <row r="99" spans="1:7" x14ac:dyDescent="0.25">
      <c r="A99" s="558" t="s">
        <v>2104</v>
      </c>
      <c r="B99" s="641" t="s">
        <v>276</v>
      </c>
      <c r="C99" s="664"/>
      <c r="D99" s="664"/>
      <c r="E99" s="635"/>
      <c r="F99" s="664"/>
      <c r="G99" s="641"/>
    </row>
    <row r="100" spans="1:7" x14ac:dyDescent="0.25">
      <c r="A100" s="558" t="s">
        <v>2105</v>
      </c>
      <c r="B100" s="558" t="s">
        <v>582</v>
      </c>
      <c r="C100" s="664"/>
      <c r="D100" s="664"/>
      <c r="E100" s="635"/>
      <c r="F100" s="664"/>
      <c r="G100" s="641"/>
    </row>
    <row r="101" spans="1:7" x14ac:dyDescent="0.25">
      <c r="A101" s="558" t="s">
        <v>2106</v>
      </c>
      <c r="B101" s="641" t="s">
        <v>278</v>
      </c>
      <c r="C101" s="664"/>
      <c r="D101" s="664"/>
      <c r="E101" s="635"/>
      <c r="F101" s="664"/>
      <c r="G101" s="641"/>
    </row>
    <row r="102" spans="1:7" x14ac:dyDescent="0.25">
      <c r="A102" s="558" t="s">
        <v>2107</v>
      </c>
      <c r="B102" s="641" t="s">
        <v>280</v>
      </c>
      <c r="C102" s="664"/>
      <c r="D102" s="664"/>
      <c r="E102" s="635"/>
      <c r="F102" s="664"/>
      <c r="G102" s="641"/>
    </row>
    <row r="103" spans="1:7" x14ac:dyDescent="0.25">
      <c r="A103" s="558" t="s">
        <v>2108</v>
      </c>
      <c r="B103" s="641" t="s">
        <v>12</v>
      </c>
      <c r="C103" s="664"/>
      <c r="D103" s="664"/>
      <c r="E103" s="635"/>
      <c r="F103" s="664"/>
      <c r="G103" s="641"/>
    </row>
    <row r="104" spans="1:7" x14ac:dyDescent="0.25">
      <c r="A104" s="558" t="s">
        <v>2109</v>
      </c>
      <c r="B104" s="641" t="s">
        <v>283</v>
      </c>
      <c r="C104" s="664"/>
      <c r="D104" s="664"/>
      <c r="E104" s="635"/>
      <c r="F104" s="664"/>
      <c r="G104" s="641"/>
    </row>
    <row r="105" spans="1:7" x14ac:dyDescent="0.25">
      <c r="A105" s="558" t="s">
        <v>2110</v>
      </c>
      <c r="B105" s="641" t="s">
        <v>285</v>
      </c>
      <c r="C105" s="664"/>
      <c r="D105" s="664"/>
      <c r="E105" s="635"/>
      <c r="F105" s="664"/>
      <c r="G105" s="641"/>
    </row>
    <row r="106" spans="1:7" x14ac:dyDescent="0.25">
      <c r="A106" s="558" t="s">
        <v>2111</v>
      </c>
      <c r="B106" s="641" t="s">
        <v>287</v>
      </c>
      <c r="C106" s="664"/>
      <c r="D106" s="664"/>
      <c r="E106" s="635"/>
      <c r="F106" s="664"/>
      <c r="G106" s="641"/>
    </row>
    <row r="107" spans="1:7" x14ac:dyDescent="0.25">
      <c r="A107" s="558" t="s">
        <v>2112</v>
      </c>
      <c r="B107" s="641" t="s">
        <v>289</v>
      </c>
      <c r="C107" s="664"/>
      <c r="D107" s="664"/>
      <c r="E107" s="635"/>
      <c r="F107" s="664"/>
      <c r="G107" s="641"/>
    </row>
    <row r="108" spans="1:7" x14ac:dyDescent="0.25">
      <c r="A108" s="558" t="s">
        <v>2113</v>
      </c>
      <c r="B108" s="641" t="s">
        <v>291</v>
      </c>
      <c r="C108" s="664"/>
      <c r="D108" s="664"/>
      <c r="E108" s="635"/>
      <c r="F108" s="664"/>
      <c r="G108" s="641"/>
    </row>
    <row r="109" spans="1:7" x14ac:dyDescent="0.25">
      <c r="A109" s="558" t="s">
        <v>2114</v>
      </c>
      <c r="B109" s="641" t="s">
        <v>92</v>
      </c>
      <c r="C109" s="664"/>
      <c r="D109" s="664"/>
      <c r="E109" s="635"/>
      <c r="F109" s="664"/>
      <c r="G109" s="641"/>
    </row>
    <row r="110" spans="1:7" hidden="1" x14ac:dyDescent="0.25">
      <c r="A110" s="558" t="s">
        <v>2115</v>
      </c>
      <c r="B110" s="657" t="s">
        <v>96</v>
      </c>
      <c r="C110" s="664"/>
      <c r="D110" s="664"/>
      <c r="E110" s="635"/>
      <c r="F110" s="664"/>
      <c r="G110" s="641"/>
    </row>
    <row r="111" spans="1:7" hidden="1" x14ac:dyDescent="0.25">
      <c r="A111" s="558" t="s">
        <v>2116</v>
      </c>
      <c r="B111" s="657" t="s">
        <v>96</v>
      </c>
      <c r="C111" s="664"/>
      <c r="D111" s="664"/>
      <c r="E111" s="635"/>
      <c r="F111" s="664"/>
      <c r="G111" s="641"/>
    </row>
    <row r="112" spans="1:7" hidden="1" x14ac:dyDescent="0.25">
      <c r="A112" s="558" t="s">
        <v>2117</v>
      </c>
      <c r="B112" s="657" t="s">
        <v>96</v>
      </c>
      <c r="C112" s="664"/>
      <c r="D112" s="664"/>
      <c r="E112" s="635"/>
      <c r="F112" s="664"/>
      <c r="G112" s="641"/>
    </row>
    <row r="113" spans="1:7" hidden="1" x14ac:dyDescent="0.25">
      <c r="A113" s="558" t="s">
        <v>2118</v>
      </c>
      <c r="B113" s="657" t="s">
        <v>96</v>
      </c>
      <c r="C113" s="664"/>
      <c r="D113" s="664"/>
      <c r="E113" s="635"/>
      <c r="F113" s="664"/>
      <c r="G113" s="641"/>
    </row>
    <row r="114" spans="1:7" hidden="1" x14ac:dyDescent="0.25">
      <c r="A114" s="558" t="s">
        <v>2119</v>
      </c>
      <c r="B114" s="657" t="s">
        <v>96</v>
      </c>
      <c r="C114" s="664"/>
      <c r="D114" s="664"/>
      <c r="E114" s="635"/>
      <c r="F114" s="664"/>
      <c r="G114" s="641"/>
    </row>
    <row r="115" spans="1:7" hidden="1" x14ac:dyDescent="0.25">
      <c r="A115" s="558" t="s">
        <v>2120</v>
      </c>
      <c r="B115" s="657" t="s">
        <v>96</v>
      </c>
      <c r="C115" s="664"/>
      <c r="D115" s="664"/>
      <c r="E115" s="635"/>
      <c r="F115" s="664"/>
      <c r="G115" s="641"/>
    </row>
    <row r="116" spans="1:7" hidden="1" x14ac:dyDescent="0.25">
      <c r="A116" s="558" t="s">
        <v>2121</v>
      </c>
      <c r="B116" s="657" t="s">
        <v>96</v>
      </c>
      <c r="C116" s="664"/>
      <c r="D116" s="664"/>
      <c r="E116" s="635"/>
      <c r="F116" s="664"/>
      <c r="G116" s="641"/>
    </row>
    <row r="117" spans="1:7" hidden="1" x14ac:dyDescent="0.25">
      <c r="A117" s="558" t="s">
        <v>2122</v>
      </c>
      <c r="B117" s="657" t="s">
        <v>96</v>
      </c>
      <c r="C117" s="664"/>
      <c r="D117" s="664"/>
      <c r="E117" s="635"/>
      <c r="F117" s="664"/>
      <c r="G117" s="641"/>
    </row>
    <row r="118" spans="1:7" hidden="1" x14ac:dyDescent="0.25">
      <c r="A118" s="558" t="s">
        <v>2123</v>
      </c>
      <c r="B118" s="657" t="s">
        <v>96</v>
      </c>
      <c r="C118" s="664"/>
      <c r="D118" s="664"/>
      <c r="E118" s="635"/>
      <c r="F118" s="664"/>
      <c r="G118" s="641"/>
    </row>
    <row r="119" spans="1:7" hidden="1" x14ac:dyDescent="0.25">
      <c r="A119" s="558" t="s">
        <v>2124</v>
      </c>
      <c r="B119" s="657" t="s">
        <v>96</v>
      </c>
      <c r="C119" s="664"/>
      <c r="D119" s="664"/>
      <c r="E119" s="635"/>
      <c r="F119" s="664"/>
      <c r="G119" s="641"/>
    </row>
    <row r="120" spans="1:7" x14ac:dyDescent="0.25">
      <c r="A120" s="40"/>
      <c r="B120" s="40" t="s">
        <v>1807</v>
      </c>
      <c r="C120" s="40" t="s">
        <v>516</v>
      </c>
      <c r="D120" s="40" t="s">
        <v>517</v>
      </c>
      <c r="E120" s="40"/>
      <c r="F120" s="40" t="s">
        <v>482</v>
      </c>
      <c r="G120" s="40"/>
    </row>
    <row r="121" spans="1:7" x14ac:dyDescent="0.25">
      <c r="A121" s="558" t="s">
        <v>2125</v>
      </c>
      <c r="B121" s="653"/>
      <c r="C121" s="664"/>
      <c r="D121" s="664"/>
      <c r="E121" s="635"/>
      <c r="F121" s="664"/>
      <c r="G121" s="641"/>
    </row>
    <row r="122" spans="1:7" x14ac:dyDescent="0.25">
      <c r="A122" s="558" t="s">
        <v>2126</v>
      </c>
      <c r="B122" s="653"/>
      <c r="C122" s="664"/>
      <c r="D122" s="664"/>
      <c r="E122" s="635"/>
      <c r="F122" s="664"/>
      <c r="G122" s="641"/>
    </row>
    <row r="123" spans="1:7" x14ac:dyDescent="0.25">
      <c r="A123" s="558" t="s">
        <v>2127</v>
      </c>
      <c r="B123" s="653"/>
      <c r="C123" s="664"/>
      <c r="D123" s="664"/>
      <c r="E123" s="635"/>
      <c r="F123" s="664"/>
      <c r="G123" s="641"/>
    </row>
    <row r="124" spans="1:7" x14ac:dyDescent="0.25">
      <c r="A124" s="558" t="s">
        <v>2128</v>
      </c>
      <c r="B124" s="653"/>
      <c r="C124" s="664"/>
      <c r="D124" s="664"/>
      <c r="E124" s="635"/>
      <c r="F124" s="664"/>
      <c r="G124" s="641"/>
    </row>
    <row r="125" spans="1:7" x14ac:dyDescent="0.25">
      <c r="A125" s="558" t="s">
        <v>2129</v>
      </c>
      <c r="B125" s="653"/>
      <c r="C125" s="664"/>
      <c r="D125" s="664"/>
      <c r="E125" s="635"/>
      <c r="F125" s="664"/>
      <c r="G125" s="641"/>
    </row>
    <row r="126" spans="1:7" x14ac:dyDescent="0.25">
      <c r="A126" s="558" t="s">
        <v>2130</v>
      </c>
      <c r="B126" s="653"/>
      <c r="C126" s="664"/>
      <c r="D126" s="664"/>
      <c r="E126" s="635"/>
      <c r="F126" s="664"/>
      <c r="G126" s="641"/>
    </row>
    <row r="127" spans="1:7" x14ac:dyDescent="0.25">
      <c r="A127" s="558" t="s">
        <v>2131</v>
      </c>
      <c r="B127" s="653"/>
      <c r="C127" s="664"/>
      <c r="D127" s="664"/>
      <c r="E127" s="635"/>
      <c r="F127" s="664"/>
      <c r="G127" s="641"/>
    </row>
    <row r="128" spans="1:7" x14ac:dyDescent="0.25">
      <c r="A128" s="558" t="s">
        <v>2132</v>
      </c>
      <c r="B128" s="653"/>
      <c r="C128" s="664"/>
      <c r="D128" s="664"/>
      <c r="E128" s="635"/>
      <c r="F128" s="664"/>
      <c r="G128" s="641"/>
    </row>
    <row r="129" spans="1:7" x14ac:dyDescent="0.25">
      <c r="A129" s="558" t="s">
        <v>2133</v>
      </c>
      <c r="B129" s="653"/>
      <c r="C129" s="664"/>
      <c r="D129" s="664"/>
      <c r="E129" s="635"/>
      <c r="F129" s="664"/>
      <c r="G129" s="641"/>
    </row>
    <row r="130" spans="1:7" x14ac:dyDescent="0.25">
      <c r="A130" s="558" t="s">
        <v>2134</v>
      </c>
      <c r="B130" s="653"/>
      <c r="C130" s="664"/>
      <c r="D130" s="664"/>
      <c r="E130" s="635"/>
      <c r="F130" s="664"/>
      <c r="G130" s="641"/>
    </row>
    <row r="131" spans="1:7" x14ac:dyDescent="0.25">
      <c r="A131" s="558" t="s">
        <v>2135</v>
      </c>
      <c r="B131" s="653"/>
      <c r="C131" s="664"/>
      <c r="D131" s="664"/>
      <c r="E131" s="635"/>
      <c r="F131" s="664"/>
      <c r="G131" s="641"/>
    </row>
    <row r="132" spans="1:7" x14ac:dyDescent="0.25">
      <c r="A132" s="558" t="s">
        <v>2136</v>
      </c>
      <c r="B132" s="653"/>
      <c r="C132" s="664"/>
      <c r="D132" s="664"/>
      <c r="E132" s="635"/>
      <c r="F132" s="664"/>
      <c r="G132" s="641"/>
    </row>
    <row r="133" spans="1:7" x14ac:dyDescent="0.25">
      <c r="A133" s="558" t="s">
        <v>2137</v>
      </c>
      <c r="B133" s="653"/>
      <c r="C133" s="664"/>
      <c r="D133" s="664"/>
      <c r="E133" s="635"/>
      <c r="F133" s="664"/>
      <c r="G133" s="641"/>
    </row>
    <row r="134" spans="1:7" x14ac:dyDescent="0.25">
      <c r="A134" s="558" t="s">
        <v>2138</v>
      </c>
      <c r="B134" s="653"/>
      <c r="C134" s="664"/>
      <c r="D134" s="664"/>
      <c r="E134" s="635"/>
      <c r="F134" s="664"/>
      <c r="G134" s="641"/>
    </row>
    <row r="135" spans="1:7" x14ac:dyDescent="0.25">
      <c r="A135" s="558" t="s">
        <v>2139</v>
      </c>
      <c r="B135" s="653"/>
      <c r="C135" s="664"/>
      <c r="D135" s="664"/>
      <c r="E135" s="635"/>
      <c r="F135" s="664"/>
      <c r="G135" s="641"/>
    </row>
    <row r="136" spans="1:7" x14ac:dyDescent="0.25">
      <c r="A136" s="558" t="s">
        <v>2140</v>
      </c>
      <c r="B136" s="653"/>
      <c r="C136" s="664"/>
      <c r="D136" s="664"/>
      <c r="E136" s="635"/>
      <c r="F136" s="664"/>
      <c r="G136" s="641"/>
    </row>
    <row r="137" spans="1:7" x14ac:dyDescent="0.25">
      <c r="A137" s="558" t="s">
        <v>2141</v>
      </c>
      <c r="B137" s="653"/>
      <c r="C137" s="664"/>
      <c r="D137" s="664"/>
      <c r="E137" s="635"/>
      <c r="F137" s="664"/>
      <c r="G137" s="641"/>
    </row>
    <row r="138" spans="1:7" x14ac:dyDescent="0.25">
      <c r="A138" s="558" t="s">
        <v>2142</v>
      </c>
      <c r="B138" s="653"/>
      <c r="C138" s="664"/>
      <c r="D138" s="664"/>
      <c r="E138" s="635"/>
      <c r="F138" s="664"/>
      <c r="G138" s="641"/>
    </row>
    <row r="139" spans="1:7" x14ac:dyDescent="0.25">
      <c r="A139" s="558" t="s">
        <v>2143</v>
      </c>
      <c r="B139" s="653"/>
      <c r="C139" s="664"/>
      <c r="D139" s="664"/>
      <c r="E139" s="635"/>
      <c r="F139" s="664"/>
      <c r="G139" s="641"/>
    </row>
    <row r="140" spans="1:7" x14ac:dyDescent="0.25">
      <c r="A140" s="558" t="s">
        <v>2144</v>
      </c>
      <c r="B140" s="653"/>
      <c r="C140" s="664"/>
      <c r="D140" s="664"/>
      <c r="E140" s="635"/>
      <c r="F140" s="664"/>
      <c r="G140" s="641"/>
    </row>
    <row r="141" spans="1:7" x14ac:dyDescent="0.25">
      <c r="A141" s="558" t="s">
        <v>2145</v>
      </c>
      <c r="B141" s="653"/>
      <c r="C141" s="664"/>
      <c r="D141" s="664"/>
      <c r="E141" s="635"/>
      <c r="F141" s="664"/>
      <c r="G141" s="641"/>
    </row>
    <row r="142" spans="1:7" x14ac:dyDescent="0.25">
      <c r="A142" s="558" t="s">
        <v>2146</v>
      </c>
      <c r="B142" s="653"/>
      <c r="C142" s="664"/>
      <c r="D142" s="664"/>
      <c r="E142" s="635"/>
      <c r="F142" s="664"/>
      <c r="G142" s="641"/>
    </row>
    <row r="143" spans="1:7" x14ac:dyDescent="0.25">
      <c r="A143" s="558" t="s">
        <v>2147</v>
      </c>
      <c r="B143" s="653"/>
      <c r="C143" s="664"/>
      <c r="D143" s="664"/>
      <c r="E143" s="635"/>
      <c r="F143" s="664"/>
      <c r="G143" s="641"/>
    </row>
    <row r="144" spans="1:7" x14ac:dyDescent="0.25">
      <c r="A144" s="558" t="s">
        <v>2148</v>
      </c>
      <c r="B144" s="653"/>
      <c r="C144" s="664"/>
      <c r="D144" s="664"/>
      <c r="E144" s="635"/>
      <c r="F144" s="664"/>
      <c r="G144" s="641"/>
    </row>
    <row r="145" spans="1:7" x14ac:dyDescent="0.25">
      <c r="A145" s="558" t="s">
        <v>2149</v>
      </c>
      <c r="B145" s="653"/>
      <c r="C145" s="664"/>
      <c r="D145" s="664"/>
      <c r="E145" s="635"/>
      <c r="F145" s="664"/>
      <c r="G145" s="641"/>
    </row>
    <row r="146" spans="1:7" x14ac:dyDescent="0.25">
      <c r="A146" s="558" t="s">
        <v>2150</v>
      </c>
      <c r="B146" s="653"/>
      <c r="C146" s="664"/>
      <c r="D146" s="664"/>
      <c r="E146" s="635"/>
      <c r="F146" s="664"/>
      <c r="G146" s="641"/>
    </row>
    <row r="147" spans="1:7" x14ac:dyDescent="0.25">
      <c r="A147" s="558" t="s">
        <v>2151</v>
      </c>
      <c r="B147" s="653"/>
      <c r="C147" s="664"/>
      <c r="D147" s="664"/>
      <c r="E147" s="635"/>
      <c r="F147" s="664"/>
      <c r="G147" s="641"/>
    </row>
    <row r="148" spans="1:7" hidden="1" x14ac:dyDescent="0.25">
      <c r="A148" s="558" t="s">
        <v>2152</v>
      </c>
      <c r="B148" s="653"/>
      <c r="C148" s="664"/>
      <c r="D148" s="664"/>
      <c r="E148" s="635"/>
      <c r="F148" s="664"/>
      <c r="G148" s="641"/>
    </row>
    <row r="149" spans="1:7" hidden="1" x14ac:dyDescent="0.25">
      <c r="A149" s="558" t="s">
        <v>2153</v>
      </c>
      <c r="B149" s="653"/>
      <c r="C149" s="664"/>
      <c r="D149" s="664"/>
      <c r="E149" s="635"/>
      <c r="F149" s="664"/>
      <c r="G149" s="641"/>
    </row>
    <row r="150" spans="1:7" hidden="1" x14ac:dyDescent="0.25">
      <c r="A150" s="558" t="s">
        <v>2154</v>
      </c>
      <c r="B150" s="653"/>
      <c r="C150" s="664"/>
      <c r="D150" s="664"/>
      <c r="E150" s="635"/>
      <c r="F150" s="664"/>
      <c r="G150" s="641"/>
    </row>
    <row r="151" spans="1:7" hidden="1" x14ac:dyDescent="0.25">
      <c r="A151" s="558" t="s">
        <v>2155</v>
      </c>
      <c r="B151" s="653"/>
      <c r="C151" s="664"/>
      <c r="D151" s="664"/>
      <c r="E151" s="635"/>
      <c r="F151" s="664"/>
      <c r="G151" s="641"/>
    </row>
    <row r="152" spans="1:7" hidden="1" x14ac:dyDescent="0.25">
      <c r="A152" s="558" t="s">
        <v>2156</v>
      </c>
      <c r="B152" s="653"/>
      <c r="C152" s="664"/>
      <c r="D152" s="664"/>
      <c r="E152" s="635"/>
      <c r="F152" s="664"/>
      <c r="G152" s="641"/>
    </row>
    <row r="153" spans="1:7" hidden="1" x14ac:dyDescent="0.25">
      <c r="A153" s="558" t="s">
        <v>2157</v>
      </c>
      <c r="B153" s="653"/>
      <c r="C153" s="664"/>
      <c r="D153" s="664"/>
      <c r="E153" s="635"/>
      <c r="F153" s="664"/>
      <c r="G153" s="641"/>
    </row>
    <row r="154" spans="1:7" hidden="1" x14ac:dyDescent="0.25">
      <c r="A154" s="558" t="s">
        <v>2158</v>
      </c>
      <c r="B154" s="653"/>
      <c r="C154" s="664"/>
      <c r="D154" s="664"/>
      <c r="E154" s="635"/>
      <c r="F154" s="664"/>
      <c r="G154" s="641"/>
    </row>
    <row r="155" spans="1:7" hidden="1" x14ac:dyDescent="0.25">
      <c r="A155" s="558" t="s">
        <v>2159</v>
      </c>
      <c r="B155" s="653"/>
      <c r="C155" s="664"/>
      <c r="D155" s="664"/>
      <c r="E155" s="635"/>
      <c r="F155" s="664"/>
      <c r="G155" s="641"/>
    </row>
    <row r="156" spans="1:7" hidden="1" x14ac:dyDescent="0.25">
      <c r="A156" s="558" t="s">
        <v>2160</v>
      </c>
      <c r="B156" s="653"/>
      <c r="C156" s="664"/>
      <c r="D156" s="664"/>
      <c r="E156" s="635"/>
      <c r="F156" s="664"/>
      <c r="G156" s="641"/>
    </row>
    <row r="157" spans="1:7" hidden="1" x14ac:dyDescent="0.25">
      <c r="A157" s="558" t="s">
        <v>2161</v>
      </c>
      <c r="B157" s="653"/>
      <c r="C157" s="664"/>
      <c r="D157" s="664"/>
      <c r="E157" s="635"/>
      <c r="F157" s="664"/>
      <c r="G157" s="641"/>
    </row>
    <row r="158" spans="1:7" hidden="1" x14ac:dyDescent="0.25">
      <c r="A158" s="558" t="s">
        <v>2162</v>
      </c>
      <c r="B158" s="653"/>
      <c r="C158" s="664"/>
      <c r="D158" s="664"/>
      <c r="E158" s="635"/>
      <c r="F158" s="664"/>
      <c r="G158" s="641"/>
    </row>
    <row r="159" spans="1:7" hidden="1" x14ac:dyDescent="0.25">
      <c r="A159" s="558" t="s">
        <v>2163</v>
      </c>
      <c r="B159" s="653"/>
      <c r="C159" s="664"/>
      <c r="D159" s="664"/>
      <c r="E159" s="635"/>
      <c r="F159" s="664"/>
      <c r="G159" s="641"/>
    </row>
    <row r="160" spans="1:7" hidden="1" x14ac:dyDescent="0.25">
      <c r="A160" s="558" t="s">
        <v>2164</v>
      </c>
      <c r="B160" s="653"/>
      <c r="C160" s="664"/>
      <c r="D160" s="664"/>
      <c r="E160" s="635"/>
      <c r="F160" s="664"/>
      <c r="G160" s="641"/>
    </row>
    <row r="161" spans="1:7" hidden="1" x14ac:dyDescent="0.25">
      <c r="A161" s="558" t="s">
        <v>2165</v>
      </c>
      <c r="B161" s="653"/>
      <c r="C161" s="664"/>
      <c r="D161" s="664"/>
      <c r="E161" s="635"/>
      <c r="F161" s="664"/>
      <c r="G161" s="641"/>
    </row>
    <row r="162" spans="1:7" hidden="1" x14ac:dyDescent="0.25">
      <c r="A162" s="558" t="s">
        <v>2166</v>
      </c>
      <c r="B162" s="653"/>
      <c r="C162" s="664"/>
      <c r="D162" s="664"/>
      <c r="E162" s="635"/>
      <c r="F162" s="664"/>
      <c r="G162" s="641"/>
    </row>
    <row r="163" spans="1:7" hidden="1" x14ac:dyDescent="0.25">
      <c r="A163" s="558" t="s">
        <v>2167</v>
      </c>
      <c r="B163" s="653"/>
      <c r="C163" s="664"/>
      <c r="D163" s="664"/>
      <c r="E163" s="635"/>
      <c r="F163" s="664"/>
      <c r="G163" s="641"/>
    </row>
    <row r="164" spans="1:7" hidden="1" x14ac:dyDescent="0.25">
      <c r="A164" s="558" t="s">
        <v>2168</v>
      </c>
      <c r="B164" s="653"/>
      <c r="C164" s="664"/>
      <c r="D164" s="664"/>
      <c r="E164" s="635"/>
      <c r="F164" s="664"/>
      <c r="G164" s="641"/>
    </row>
    <row r="165" spans="1:7" hidden="1" x14ac:dyDescent="0.25">
      <c r="A165" s="558" t="s">
        <v>2169</v>
      </c>
      <c r="B165" s="653"/>
      <c r="C165" s="664"/>
      <c r="D165" s="664"/>
      <c r="E165" s="635"/>
      <c r="F165" s="664"/>
      <c r="G165" s="641"/>
    </row>
    <row r="166" spans="1:7" hidden="1" x14ac:dyDescent="0.25">
      <c r="A166" s="558" t="s">
        <v>2170</v>
      </c>
      <c r="B166" s="653"/>
      <c r="C166" s="664"/>
      <c r="D166" s="664"/>
      <c r="E166" s="635"/>
      <c r="F166" s="664"/>
      <c r="G166" s="641"/>
    </row>
    <row r="167" spans="1:7" hidden="1" x14ac:dyDescent="0.25">
      <c r="A167" s="558" t="s">
        <v>2171</v>
      </c>
      <c r="B167" s="653"/>
      <c r="C167" s="664"/>
      <c r="D167" s="664"/>
      <c r="E167" s="635"/>
      <c r="F167" s="664"/>
      <c r="G167" s="641"/>
    </row>
    <row r="168" spans="1:7" hidden="1" x14ac:dyDescent="0.25">
      <c r="A168" s="558" t="s">
        <v>2172</v>
      </c>
      <c r="B168" s="653"/>
      <c r="C168" s="664"/>
      <c r="D168" s="664"/>
      <c r="E168" s="635"/>
      <c r="F168" s="664"/>
      <c r="G168" s="641"/>
    </row>
    <row r="169" spans="1:7" hidden="1" x14ac:dyDescent="0.25">
      <c r="A169" s="558" t="s">
        <v>2173</v>
      </c>
      <c r="B169" s="653"/>
      <c r="C169" s="664"/>
      <c r="D169" s="664"/>
      <c r="E169" s="635"/>
      <c r="F169" s="664"/>
      <c r="G169" s="641"/>
    </row>
    <row r="170" spans="1:7" hidden="1" x14ac:dyDescent="0.25">
      <c r="A170" s="558" t="s">
        <v>2174</v>
      </c>
      <c r="B170" s="653"/>
      <c r="C170" s="664"/>
      <c r="D170" s="664"/>
      <c r="E170" s="635"/>
      <c r="F170" s="664"/>
      <c r="G170" s="641"/>
    </row>
    <row r="171" spans="1:7" x14ac:dyDescent="0.25">
      <c r="A171" s="40"/>
      <c r="B171" s="40" t="s">
        <v>641</v>
      </c>
      <c r="C171" s="40" t="s">
        <v>516</v>
      </c>
      <c r="D171" s="40" t="s">
        <v>517</v>
      </c>
      <c r="E171" s="40"/>
      <c r="F171" s="40" t="s">
        <v>482</v>
      </c>
      <c r="G171" s="40"/>
    </row>
    <row r="172" spans="1:7" x14ac:dyDescent="0.25">
      <c r="A172" s="558" t="s">
        <v>2175</v>
      </c>
      <c r="B172" s="558" t="s">
        <v>643</v>
      </c>
      <c r="C172" s="664"/>
      <c r="D172" s="664"/>
      <c r="E172" s="666"/>
      <c r="F172" s="664"/>
      <c r="G172" s="641"/>
    </row>
    <row r="173" spans="1:7" x14ac:dyDescent="0.25">
      <c r="A173" s="558" t="s">
        <v>2176</v>
      </c>
      <c r="B173" s="558" t="s">
        <v>645</v>
      </c>
      <c r="C173" s="664"/>
      <c r="D173" s="664"/>
      <c r="E173" s="666"/>
      <c r="F173" s="664"/>
      <c r="G173" s="641"/>
    </row>
    <row r="174" spans="1:7" x14ac:dyDescent="0.25">
      <c r="A174" s="558" t="s">
        <v>2177</v>
      </c>
      <c r="B174" s="558" t="s">
        <v>92</v>
      </c>
      <c r="C174" s="664"/>
      <c r="D174" s="664"/>
      <c r="E174" s="666"/>
      <c r="F174" s="664"/>
      <c r="G174" s="641"/>
    </row>
    <row r="175" spans="1:7" x14ac:dyDescent="0.25">
      <c r="A175" s="558" t="s">
        <v>2178</v>
      </c>
      <c r="B175" s="558"/>
      <c r="C175" s="635"/>
      <c r="D175" s="635"/>
      <c r="E175" s="666"/>
      <c r="F175" s="635"/>
      <c r="G175" s="641"/>
    </row>
    <row r="176" spans="1:7" x14ac:dyDescent="0.25">
      <c r="A176" s="558" t="s">
        <v>2179</v>
      </c>
      <c r="B176" s="558"/>
      <c r="C176" s="635"/>
      <c r="D176" s="635"/>
      <c r="E176" s="666"/>
      <c r="F176" s="635"/>
      <c r="G176" s="641"/>
    </row>
    <row r="177" spans="1:7" x14ac:dyDescent="0.25">
      <c r="A177" s="558" t="s">
        <v>2180</v>
      </c>
      <c r="B177" s="558"/>
      <c r="C177" s="635"/>
      <c r="D177" s="635"/>
      <c r="E177" s="666"/>
      <c r="F177" s="635"/>
      <c r="G177" s="641"/>
    </row>
    <row r="178" spans="1:7" x14ac:dyDescent="0.25">
      <c r="A178" s="558" t="s">
        <v>2181</v>
      </c>
      <c r="B178" s="558"/>
      <c r="C178" s="635"/>
      <c r="D178" s="635"/>
      <c r="E178" s="666"/>
      <c r="F178" s="635"/>
      <c r="G178" s="641"/>
    </row>
    <row r="179" spans="1:7" x14ac:dyDescent="0.25">
      <c r="A179" s="558" t="s">
        <v>2182</v>
      </c>
      <c r="B179" s="558"/>
      <c r="C179" s="635"/>
      <c r="D179" s="635"/>
      <c r="E179" s="666"/>
      <c r="F179" s="635"/>
      <c r="G179" s="641"/>
    </row>
    <row r="180" spans="1:7" x14ac:dyDescent="0.25">
      <c r="A180" s="558" t="s">
        <v>2183</v>
      </c>
      <c r="B180" s="558"/>
      <c r="C180" s="635"/>
      <c r="D180" s="635"/>
      <c r="E180" s="666"/>
      <c r="F180" s="635"/>
      <c r="G180" s="641"/>
    </row>
    <row r="181" spans="1:7" x14ac:dyDescent="0.25">
      <c r="A181" s="40"/>
      <c r="B181" s="40" t="s">
        <v>653</v>
      </c>
      <c r="C181" s="40" t="s">
        <v>516</v>
      </c>
      <c r="D181" s="40" t="s">
        <v>517</v>
      </c>
      <c r="E181" s="40"/>
      <c r="F181" s="40" t="s">
        <v>482</v>
      </c>
      <c r="G181" s="40"/>
    </row>
    <row r="182" spans="1:7" x14ac:dyDescent="0.25">
      <c r="A182" s="558" t="s">
        <v>2184</v>
      </c>
      <c r="B182" s="558" t="s">
        <v>655</v>
      </c>
      <c r="C182" s="664"/>
      <c r="D182" s="664"/>
      <c r="E182" s="666"/>
      <c r="F182" s="664"/>
      <c r="G182" s="641"/>
    </row>
    <row r="183" spans="1:7" x14ac:dyDescent="0.25">
      <c r="A183" s="558" t="s">
        <v>2185</v>
      </c>
      <c r="B183" s="558" t="s">
        <v>657</v>
      </c>
      <c r="C183" s="664"/>
      <c r="D183" s="664"/>
      <c r="E183" s="666"/>
      <c r="F183" s="664"/>
      <c r="G183" s="641"/>
    </row>
    <row r="184" spans="1:7" x14ac:dyDescent="0.25">
      <c r="A184" s="558" t="s">
        <v>2186</v>
      </c>
      <c r="B184" s="558" t="s">
        <v>92</v>
      </c>
      <c r="C184" s="664"/>
      <c r="D184" s="664"/>
      <c r="E184" s="666"/>
      <c r="F184" s="664"/>
      <c r="G184" s="641"/>
    </row>
    <row r="185" spans="1:7" x14ac:dyDescent="0.25">
      <c r="A185" s="558" t="s">
        <v>2187</v>
      </c>
      <c r="B185" s="558"/>
      <c r="C185" s="558"/>
      <c r="D185" s="558"/>
      <c r="E185" s="637"/>
      <c r="F185" s="558"/>
      <c r="G185" s="641"/>
    </row>
    <row r="186" spans="1:7" x14ac:dyDescent="0.25">
      <c r="A186" s="558" t="s">
        <v>2188</v>
      </c>
      <c r="B186" s="558"/>
      <c r="C186" s="558"/>
      <c r="D186" s="558"/>
      <c r="E186" s="637"/>
      <c r="F186" s="558"/>
      <c r="G186" s="641"/>
    </row>
    <row r="187" spans="1:7" x14ac:dyDescent="0.25">
      <c r="A187" s="558" t="s">
        <v>2189</v>
      </c>
      <c r="B187" s="558"/>
      <c r="C187" s="558"/>
      <c r="D187" s="558"/>
      <c r="E187" s="637"/>
      <c r="F187" s="558"/>
      <c r="G187" s="641"/>
    </row>
    <row r="188" spans="1:7" x14ac:dyDescent="0.25">
      <c r="A188" s="558" t="s">
        <v>2190</v>
      </c>
      <c r="B188" s="558"/>
      <c r="C188" s="558"/>
      <c r="D188" s="558"/>
      <c r="E188" s="637"/>
      <c r="F188" s="558"/>
      <c r="G188" s="641"/>
    </row>
    <row r="189" spans="1:7" x14ac:dyDescent="0.25">
      <c r="A189" s="558" t="s">
        <v>2191</v>
      </c>
      <c r="B189" s="558"/>
      <c r="C189" s="558"/>
      <c r="D189" s="558"/>
      <c r="E189" s="637"/>
      <c r="F189" s="558"/>
      <c r="G189" s="641"/>
    </row>
    <row r="190" spans="1:7" x14ac:dyDescent="0.25">
      <c r="A190" s="558" t="s">
        <v>2192</v>
      </c>
      <c r="B190" s="558"/>
      <c r="C190" s="558"/>
      <c r="D190" s="558"/>
      <c r="E190" s="637"/>
      <c r="F190" s="558"/>
      <c r="G190" s="641"/>
    </row>
    <row r="191" spans="1:7" x14ac:dyDescent="0.25">
      <c r="A191" s="40"/>
      <c r="B191" s="40" t="s">
        <v>665</v>
      </c>
      <c r="C191" s="40" t="s">
        <v>516</v>
      </c>
      <c r="D191" s="40" t="s">
        <v>517</v>
      </c>
      <c r="E191" s="40"/>
      <c r="F191" s="40" t="s">
        <v>482</v>
      </c>
      <c r="G191" s="40"/>
    </row>
    <row r="192" spans="1:7" x14ac:dyDescent="0.25">
      <c r="A192" s="558" t="s">
        <v>2193</v>
      </c>
      <c r="B192" s="667" t="s">
        <v>667</v>
      </c>
      <c r="C192" s="664"/>
      <c r="D192" s="664"/>
      <c r="E192" s="666"/>
      <c r="F192" s="664"/>
      <c r="G192" s="641"/>
    </row>
    <row r="193" spans="1:7" x14ac:dyDescent="0.25">
      <c r="A193" s="558" t="s">
        <v>2194</v>
      </c>
      <c r="B193" s="667" t="s">
        <v>669</v>
      </c>
      <c r="C193" s="664"/>
      <c r="D193" s="664"/>
      <c r="E193" s="666"/>
      <c r="F193" s="664"/>
      <c r="G193" s="641"/>
    </row>
    <row r="194" spans="1:7" x14ac:dyDescent="0.25">
      <c r="A194" s="558" t="s">
        <v>2195</v>
      </c>
      <c r="B194" s="667" t="s">
        <v>671</v>
      </c>
      <c r="C194" s="664"/>
      <c r="D194" s="664"/>
      <c r="E194" s="635"/>
      <c r="F194" s="664"/>
      <c r="G194" s="641"/>
    </row>
    <row r="195" spans="1:7" x14ac:dyDescent="0.25">
      <c r="A195" s="558" t="s">
        <v>2196</v>
      </c>
      <c r="B195" s="667" t="s">
        <v>673</v>
      </c>
      <c r="C195" s="664"/>
      <c r="D195" s="664"/>
      <c r="E195" s="635"/>
      <c r="F195" s="664"/>
      <c r="G195" s="641"/>
    </row>
    <row r="196" spans="1:7" x14ac:dyDescent="0.25">
      <c r="A196" s="558" t="s">
        <v>2197</v>
      </c>
      <c r="B196" s="667" t="s">
        <v>675</v>
      </c>
      <c r="C196" s="664"/>
      <c r="D196" s="664"/>
      <c r="E196" s="635"/>
      <c r="F196" s="664"/>
      <c r="G196" s="641"/>
    </row>
    <row r="197" spans="1:7" x14ac:dyDescent="0.25">
      <c r="A197" s="558" t="s">
        <v>2198</v>
      </c>
      <c r="B197" s="663"/>
      <c r="C197" s="635"/>
      <c r="D197" s="635"/>
      <c r="E197" s="635"/>
      <c r="F197" s="635"/>
      <c r="G197" s="641"/>
    </row>
    <row r="198" spans="1:7" x14ac:dyDescent="0.25">
      <c r="A198" s="558" t="s">
        <v>2199</v>
      </c>
      <c r="B198" s="663"/>
      <c r="C198" s="635"/>
      <c r="D198" s="635"/>
      <c r="E198" s="635"/>
      <c r="F198" s="635"/>
      <c r="G198" s="641"/>
    </row>
    <row r="199" spans="1:7" x14ac:dyDescent="0.25">
      <c r="A199" s="558" t="s">
        <v>2200</v>
      </c>
      <c r="B199" s="667"/>
      <c r="C199" s="635"/>
      <c r="D199" s="635"/>
      <c r="E199" s="635"/>
      <c r="F199" s="635"/>
      <c r="G199" s="641"/>
    </row>
    <row r="200" spans="1:7" x14ac:dyDescent="0.25">
      <c r="A200" s="558" t="s">
        <v>2201</v>
      </c>
      <c r="B200" s="667"/>
      <c r="C200" s="635"/>
      <c r="D200" s="635"/>
      <c r="E200" s="635"/>
      <c r="F200" s="635"/>
      <c r="G200" s="641"/>
    </row>
    <row r="201" spans="1:7" x14ac:dyDescent="0.25">
      <c r="A201" s="40"/>
      <c r="B201" s="40" t="s">
        <v>680</v>
      </c>
      <c r="C201" s="40" t="s">
        <v>516</v>
      </c>
      <c r="D201" s="40" t="s">
        <v>517</v>
      </c>
      <c r="E201" s="40"/>
      <c r="F201" s="40" t="s">
        <v>482</v>
      </c>
      <c r="G201" s="40"/>
    </row>
    <row r="202" spans="1:7" x14ac:dyDescent="0.25">
      <c r="A202" s="558" t="s">
        <v>2202</v>
      </c>
      <c r="B202" s="558" t="s">
        <v>682</v>
      </c>
      <c r="C202" s="664"/>
      <c r="D202" s="664"/>
      <c r="E202" s="666"/>
      <c r="F202" s="664"/>
      <c r="G202" s="641"/>
    </row>
    <row r="203" spans="1:7" x14ac:dyDescent="0.25">
      <c r="A203" s="558" t="s">
        <v>2203</v>
      </c>
      <c r="B203" s="668"/>
      <c r="C203" s="635"/>
      <c r="D203" s="635"/>
      <c r="E203" s="666"/>
      <c r="F203" s="635"/>
      <c r="G203" s="641"/>
    </row>
    <row r="204" spans="1:7" x14ac:dyDescent="0.25">
      <c r="A204" s="558" t="s">
        <v>2204</v>
      </c>
      <c r="B204" s="668"/>
      <c r="C204" s="635"/>
      <c r="D204" s="635"/>
      <c r="E204" s="666"/>
      <c r="F204" s="635"/>
      <c r="G204" s="641"/>
    </row>
    <row r="205" spans="1:7" hidden="1" x14ac:dyDescent="0.25">
      <c r="A205" s="558" t="s">
        <v>2205</v>
      </c>
      <c r="B205" s="668"/>
      <c r="C205" s="635"/>
      <c r="D205" s="635"/>
      <c r="E205" s="666"/>
      <c r="F205" s="635"/>
      <c r="G205" s="641"/>
    </row>
    <row r="206" spans="1:7" hidden="1" x14ac:dyDescent="0.25">
      <c r="A206" s="558" t="s">
        <v>2206</v>
      </c>
      <c r="B206" s="668"/>
      <c r="C206" s="635"/>
      <c r="D206" s="635"/>
      <c r="E206" s="666"/>
      <c r="F206" s="635"/>
      <c r="G206" s="641"/>
    </row>
    <row r="207" spans="1:7" hidden="1" x14ac:dyDescent="0.25">
      <c r="A207" s="558" t="s">
        <v>2207</v>
      </c>
      <c r="B207" s="641"/>
      <c r="C207" s="641"/>
      <c r="D207" s="641"/>
      <c r="E207" s="641"/>
      <c r="F207" s="641"/>
      <c r="G207" s="641"/>
    </row>
    <row r="208" spans="1:7" hidden="1" x14ac:dyDescent="0.25">
      <c r="A208" s="558" t="s">
        <v>2208</v>
      </c>
      <c r="B208" s="641"/>
      <c r="C208" s="641"/>
      <c r="D208" s="641"/>
      <c r="E208" s="641"/>
      <c r="F208" s="641"/>
      <c r="G208" s="641"/>
    </row>
    <row r="209" spans="1:7" x14ac:dyDescent="0.25">
      <c r="A209" s="558" t="s">
        <v>2209</v>
      </c>
      <c r="B209" s="641"/>
      <c r="C209" s="641"/>
      <c r="D209" s="641"/>
      <c r="E209" s="641"/>
      <c r="F209" s="641"/>
      <c r="G209" s="641"/>
    </row>
    <row r="210" spans="1:7" ht="18.75" x14ac:dyDescent="0.25">
      <c r="A210" s="669"/>
      <c r="B210" s="670" t="s">
        <v>2210</v>
      </c>
      <c r="C210" s="671"/>
      <c r="D210" s="671"/>
      <c r="E210" s="671"/>
      <c r="F210" s="671"/>
      <c r="G210" s="671"/>
    </row>
    <row r="211" spans="1:7" x14ac:dyDescent="0.25">
      <c r="A211" s="40"/>
      <c r="B211" s="40" t="s">
        <v>687</v>
      </c>
      <c r="C211" s="40" t="s">
        <v>688</v>
      </c>
      <c r="D211" s="40" t="s">
        <v>689</v>
      </c>
      <c r="E211" s="40"/>
      <c r="F211" s="40" t="s">
        <v>516</v>
      </c>
      <c r="G211" s="40" t="s">
        <v>690</v>
      </c>
    </row>
    <row r="212" spans="1:7" x14ac:dyDescent="0.25">
      <c r="A212" s="558" t="s">
        <v>2211</v>
      </c>
      <c r="B212" s="641" t="s">
        <v>692</v>
      </c>
      <c r="C212" s="654"/>
      <c r="D212" s="558"/>
      <c r="E212" s="672"/>
      <c r="F212" s="673"/>
      <c r="G212" s="673"/>
    </row>
    <row r="213" spans="1:7" x14ac:dyDescent="0.25">
      <c r="A213" s="672"/>
      <c r="B213" s="674"/>
      <c r="C213" s="672"/>
      <c r="D213" s="672"/>
      <c r="E213" s="672"/>
      <c r="F213" s="673"/>
      <c r="G213" s="673"/>
    </row>
    <row r="214" spans="1:7" x14ac:dyDescent="0.25">
      <c r="A214" s="558"/>
      <c r="B214" s="641" t="s">
        <v>693</v>
      </c>
      <c r="C214" s="672"/>
      <c r="D214" s="672"/>
      <c r="E214" s="672"/>
      <c r="F214" s="673"/>
      <c r="G214" s="673"/>
    </row>
    <row r="215" spans="1:7" x14ac:dyDescent="0.25">
      <c r="A215" s="558" t="s">
        <v>2212</v>
      </c>
      <c r="B215" s="38" t="s">
        <v>1262</v>
      </c>
      <c r="C215" s="654"/>
      <c r="D215" s="675"/>
      <c r="E215" s="672"/>
      <c r="F215" s="626" t="str">
        <f>IF($C$239=0,"",IF(C215="[for completion]","",IF(C215="","",C215/$C$239)))</f>
        <v/>
      </c>
      <c r="G215" s="626" t="str">
        <f>IF($D$239=0,"",IF(D215="[for completion]","",IF(D215="","",D215/$D$239)))</f>
        <v/>
      </c>
    </row>
    <row r="216" spans="1:7" x14ac:dyDescent="0.25">
      <c r="A216" s="558" t="s">
        <v>2213</v>
      </c>
      <c r="B216" s="38" t="s">
        <v>1263</v>
      </c>
      <c r="C216" s="654"/>
      <c r="D216" s="675"/>
      <c r="E216" s="672"/>
      <c r="F216" s="626" t="str">
        <f t="shared" ref="F216:F238" si="4">IF($C$239=0,"",IF(C216="[for completion]","",IF(C216="","",C216/$C$239)))</f>
        <v/>
      </c>
      <c r="G216" s="626" t="str">
        <f t="shared" ref="G216:G238" si="5">IF($D$239=0,"",IF(D216="[for completion]","",IF(D216="","",D216/$D$239)))</f>
        <v/>
      </c>
    </row>
    <row r="217" spans="1:7" x14ac:dyDescent="0.25">
      <c r="A217" s="558" t="s">
        <v>2214</v>
      </c>
      <c r="B217" s="38" t="s">
        <v>1264</v>
      </c>
      <c r="C217" s="654"/>
      <c r="D217" s="675"/>
      <c r="E217" s="672"/>
      <c r="F217" s="626" t="str">
        <f t="shared" si="4"/>
        <v/>
      </c>
      <c r="G217" s="626" t="str">
        <f t="shared" si="5"/>
        <v/>
      </c>
    </row>
    <row r="218" spans="1:7" x14ac:dyDescent="0.25">
      <c r="A218" s="558" t="s">
        <v>2215</v>
      </c>
      <c r="B218" s="38" t="s">
        <v>1265</v>
      </c>
      <c r="C218" s="654"/>
      <c r="D218" s="675"/>
      <c r="E218" s="672"/>
      <c r="F218" s="626" t="str">
        <f t="shared" si="4"/>
        <v/>
      </c>
      <c r="G218" s="626" t="str">
        <f t="shared" si="5"/>
        <v/>
      </c>
    </row>
    <row r="219" spans="1:7" x14ac:dyDescent="0.25">
      <c r="A219" s="558" t="s">
        <v>2216</v>
      </c>
      <c r="B219" s="38" t="s">
        <v>1266</v>
      </c>
      <c r="C219" s="654"/>
      <c r="D219" s="675"/>
      <c r="E219" s="672"/>
      <c r="F219" s="626" t="str">
        <f t="shared" si="4"/>
        <v/>
      </c>
      <c r="G219" s="626" t="str">
        <f t="shared" si="5"/>
        <v/>
      </c>
    </row>
    <row r="220" spans="1:7" x14ac:dyDescent="0.25">
      <c r="A220" s="558" t="s">
        <v>2217</v>
      </c>
      <c r="B220" s="38" t="s">
        <v>1267</v>
      </c>
      <c r="C220" s="654"/>
      <c r="D220" s="675"/>
      <c r="E220" s="672"/>
      <c r="F220" s="626" t="str">
        <f t="shared" si="4"/>
        <v/>
      </c>
      <c r="G220" s="626" t="str">
        <f t="shared" si="5"/>
        <v/>
      </c>
    </row>
    <row r="221" spans="1:7" x14ac:dyDescent="0.25">
      <c r="A221" s="558" t="s">
        <v>2218</v>
      </c>
      <c r="B221" s="641"/>
      <c r="C221" s="654"/>
      <c r="D221" s="675"/>
      <c r="E221" s="672"/>
      <c r="F221" s="626" t="str">
        <f t="shared" si="4"/>
        <v/>
      </c>
      <c r="G221" s="626" t="str">
        <f t="shared" si="5"/>
        <v/>
      </c>
    </row>
    <row r="222" spans="1:7" x14ac:dyDescent="0.25">
      <c r="A222" s="558" t="s">
        <v>2219</v>
      </c>
      <c r="B222" s="641"/>
      <c r="C222" s="654"/>
      <c r="D222" s="675"/>
      <c r="E222" s="672"/>
      <c r="F222" s="626" t="str">
        <f t="shared" si="4"/>
        <v/>
      </c>
      <c r="G222" s="626" t="str">
        <f t="shared" si="5"/>
        <v/>
      </c>
    </row>
    <row r="223" spans="1:7" hidden="1" x14ac:dyDescent="0.25">
      <c r="A223" s="558" t="s">
        <v>2220</v>
      </c>
      <c r="B223" s="641"/>
      <c r="C223" s="654"/>
      <c r="D223" s="675"/>
      <c r="E223" s="672"/>
      <c r="F223" s="626" t="str">
        <f t="shared" si="4"/>
        <v/>
      </c>
      <c r="G223" s="626" t="str">
        <f t="shared" si="5"/>
        <v/>
      </c>
    </row>
    <row r="224" spans="1:7" hidden="1" x14ac:dyDescent="0.25">
      <c r="A224" s="558" t="s">
        <v>2221</v>
      </c>
      <c r="B224" s="641"/>
      <c r="C224" s="654"/>
      <c r="D224" s="675"/>
      <c r="E224" s="641"/>
      <c r="F224" s="626" t="str">
        <f t="shared" si="4"/>
        <v/>
      </c>
      <c r="G224" s="626" t="str">
        <f t="shared" si="5"/>
        <v/>
      </c>
    </row>
    <row r="225" spans="1:7" hidden="1" x14ac:dyDescent="0.25">
      <c r="A225" s="558" t="s">
        <v>2222</v>
      </c>
      <c r="B225" s="641"/>
      <c r="C225" s="654"/>
      <c r="D225" s="675"/>
      <c r="E225" s="641"/>
      <c r="F225" s="626" t="str">
        <f t="shared" si="4"/>
        <v/>
      </c>
      <c r="G225" s="626" t="str">
        <f t="shared" si="5"/>
        <v/>
      </c>
    </row>
    <row r="226" spans="1:7" hidden="1" x14ac:dyDescent="0.25">
      <c r="A226" s="558" t="s">
        <v>2223</v>
      </c>
      <c r="B226" s="641"/>
      <c r="C226" s="654"/>
      <c r="D226" s="675"/>
      <c r="E226" s="641"/>
      <c r="F226" s="626" t="str">
        <f t="shared" si="4"/>
        <v/>
      </c>
      <c r="G226" s="626" t="str">
        <f t="shared" si="5"/>
        <v/>
      </c>
    </row>
    <row r="227" spans="1:7" hidden="1" x14ac:dyDescent="0.25">
      <c r="A227" s="558" t="s">
        <v>2224</v>
      </c>
      <c r="B227" s="641"/>
      <c r="C227" s="654"/>
      <c r="D227" s="675"/>
      <c r="E227" s="641"/>
      <c r="F227" s="626" t="str">
        <f t="shared" si="4"/>
        <v/>
      </c>
      <c r="G227" s="626" t="str">
        <f t="shared" si="5"/>
        <v/>
      </c>
    </row>
    <row r="228" spans="1:7" hidden="1" x14ac:dyDescent="0.25">
      <c r="A228" s="558" t="s">
        <v>2225</v>
      </c>
      <c r="B228" s="641"/>
      <c r="C228" s="654"/>
      <c r="D228" s="675"/>
      <c r="E228" s="641"/>
      <c r="F228" s="626" t="str">
        <f t="shared" si="4"/>
        <v/>
      </c>
      <c r="G228" s="626" t="str">
        <f t="shared" si="5"/>
        <v/>
      </c>
    </row>
    <row r="229" spans="1:7" hidden="1" x14ac:dyDescent="0.25">
      <c r="A229" s="558" t="s">
        <v>2226</v>
      </c>
      <c r="B229" s="641"/>
      <c r="C229" s="654"/>
      <c r="D229" s="675"/>
      <c r="E229" s="641"/>
      <c r="F229" s="626" t="str">
        <f t="shared" si="4"/>
        <v/>
      </c>
      <c r="G229" s="626" t="str">
        <f t="shared" si="5"/>
        <v/>
      </c>
    </row>
    <row r="230" spans="1:7" hidden="1" x14ac:dyDescent="0.25">
      <c r="A230" s="558" t="s">
        <v>2227</v>
      </c>
      <c r="B230" s="641"/>
      <c r="C230" s="654"/>
      <c r="D230" s="675"/>
      <c r="E230" s="558"/>
      <c r="F230" s="626" t="str">
        <f t="shared" si="4"/>
        <v/>
      </c>
      <c r="G230" s="626" t="str">
        <f t="shared" si="5"/>
        <v/>
      </c>
    </row>
    <row r="231" spans="1:7" hidden="1" x14ac:dyDescent="0.25">
      <c r="A231" s="558" t="s">
        <v>2228</v>
      </c>
      <c r="B231" s="641"/>
      <c r="C231" s="654"/>
      <c r="D231" s="675"/>
      <c r="E231" s="676"/>
      <c r="F231" s="626" t="str">
        <f t="shared" si="4"/>
        <v/>
      </c>
      <c r="G231" s="626" t="str">
        <f t="shared" si="5"/>
        <v/>
      </c>
    </row>
    <row r="232" spans="1:7" hidden="1" x14ac:dyDescent="0.25">
      <c r="A232" s="558" t="s">
        <v>2229</v>
      </c>
      <c r="B232" s="641"/>
      <c r="C232" s="654"/>
      <c r="D232" s="675"/>
      <c r="E232" s="676"/>
      <c r="F232" s="626" t="str">
        <f t="shared" si="4"/>
        <v/>
      </c>
      <c r="G232" s="626" t="str">
        <f t="shared" si="5"/>
        <v/>
      </c>
    </row>
    <row r="233" spans="1:7" hidden="1" x14ac:dyDescent="0.25">
      <c r="A233" s="558" t="s">
        <v>2230</v>
      </c>
      <c r="B233" s="641"/>
      <c r="C233" s="654"/>
      <c r="D233" s="675"/>
      <c r="E233" s="676"/>
      <c r="F233" s="626" t="str">
        <f t="shared" si="4"/>
        <v/>
      </c>
      <c r="G233" s="626" t="str">
        <f t="shared" si="5"/>
        <v/>
      </c>
    </row>
    <row r="234" spans="1:7" hidden="1" x14ac:dyDescent="0.25">
      <c r="A234" s="558" t="s">
        <v>2231</v>
      </c>
      <c r="B234" s="641"/>
      <c r="C234" s="654"/>
      <c r="D234" s="675"/>
      <c r="E234" s="676"/>
      <c r="F234" s="626" t="str">
        <f t="shared" si="4"/>
        <v/>
      </c>
      <c r="G234" s="626" t="str">
        <f t="shared" si="5"/>
        <v/>
      </c>
    </row>
    <row r="235" spans="1:7" hidden="1" x14ac:dyDescent="0.25">
      <c r="A235" s="558" t="s">
        <v>2232</v>
      </c>
      <c r="B235" s="641"/>
      <c r="C235" s="654"/>
      <c r="D235" s="675"/>
      <c r="E235" s="676"/>
      <c r="F235" s="626" t="str">
        <f t="shared" si="4"/>
        <v/>
      </c>
      <c r="G235" s="626" t="str">
        <f t="shared" si="5"/>
        <v/>
      </c>
    </row>
    <row r="236" spans="1:7" hidden="1" x14ac:dyDescent="0.25">
      <c r="A236" s="558" t="s">
        <v>2233</v>
      </c>
      <c r="B236" s="641"/>
      <c r="C236" s="654"/>
      <c r="D236" s="675"/>
      <c r="E236" s="676"/>
      <c r="F236" s="626" t="str">
        <f t="shared" si="4"/>
        <v/>
      </c>
      <c r="G236" s="626" t="str">
        <f t="shared" si="5"/>
        <v/>
      </c>
    </row>
    <row r="237" spans="1:7" hidden="1" x14ac:dyDescent="0.25">
      <c r="A237" s="558" t="s">
        <v>2234</v>
      </c>
      <c r="B237" s="641"/>
      <c r="C237" s="654"/>
      <c r="D237" s="675"/>
      <c r="E237" s="676"/>
      <c r="F237" s="626" t="str">
        <f t="shared" si="4"/>
        <v/>
      </c>
      <c r="G237" s="626" t="str">
        <f t="shared" si="5"/>
        <v/>
      </c>
    </row>
    <row r="238" spans="1:7" x14ac:dyDescent="0.25">
      <c r="A238" s="558" t="s">
        <v>2235</v>
      </c>
      <c r="B238" s="641"/>
      <c r="C238" s="654"/>
      <c r="D238" s="675"/>
      <c r="E238" s="676"/>
      <c r="F238" s="626" t="str">
        <f t="shared" si="4"/>
        <v/>
      </c>
      <c r="G238" s="626" t="str">
        <f t="shared" si="5"/>
        <v/>
      </c>
    </row>
    <row r="239" spans="1:7" x14ac:dyDescent="0.25">
      <c r="A239" s="558" t="s">
        <v>2236</v>
      </c>
      <c r="B239" s="677" t="s">
        <v>94</v>
      </c>
      <c r="C239" s="650">
        <f>SUM(C212:C238)</f>
        <v>0</v>
      </c>
      <c r="D239" s="650">
        <f>SUM(D212:D238)</f>
        <v>0</v>
      </c>
      <c r="E239" s="676"/>
      <c r="F239" s="678">
        <f>SUM(F215:F238)</f>
        <v>0</v>
      </c>
      <c r="G239" s="678">
        <f>SUM(G215:G238)</f>
        <v>0</v>
      </c>
    </row>
    <row r="240" spans="1:7" x14ac:dyDescent="0.25">
      <c r="A240" s="40"/>
      <c r="B240" s="40" t="s">
        <v>719</v>
      </c>
      <c r="C240" s="40" t="s">
        <v>688</v>
      </c>
      <c r="D240" s="40" t="s">
        <v>689</v>
      </c>
      <c r="E240" s="40"/>
      <c r="F240" s="40" t="s">
        <v>516</v>
      </c>
      <c r="G240" s="40" t="s">
        <v>690</v>
      </c>
    </row>
    <row r="241" spans="1:7" x14ac:dyDescent="0.25">
      <c r="A241" s="558" t="s">
        <v>2237</v>
      </c>
      <c r="B241" s="558" t="s">
        <v>721</v>
      </c>
      <c r="C241" s="664"/>
      <c r="D241" s="558"/>
      <c r="E241" s="558"/>
      <c r="F241" s="660"/>
      <c r="G241" s="660"/>
    </row>
    <row r="242" spans="1:7" x14ac:dyDescent="0.25">
      <c r="A242" s="558"/>
      <c r="B242" s="558"/>
      <c r="C242" s="558"/>
      <c r="D242" s="558"/>
      <c r="E242" s="558"/>
      <c r="F242" s="660"/>
      <c r="G242" s="660"/>
    </row>
    <row r="243" spans="1:7" x14ac:dyDescent="0.25">
      <c r="A243" s="558"/>
      <c r="B243" s="641" t="s">
        <v>722</v>
      </c>
      <c r="C243" s="558"/>
      <c r="D243" s="558"/>
      <c r="E243" s="558"/>
      <c r="F243" s="660"/>
      <c r="G243" s="660"/>
    </row>
    <row r="244" spans="1:7" x14ac:dyDescent="0.25">
      <c r="A244" s="558" t="s">
        <v>2238</v>
      </c>
      <c r="B244" s="558" t="s">
        <v>724</v>
      </c>
      <c r="C244" s="654"/>
      <c r="D244" s="675"/>
      <c r="E244" s="558"/>
      <c r="F244" s="626" t="str">
        <f>IF($C$252=0,"",IF(C244="[for completion]","",IF(C244="","",C244/$C$252)))</f>
        <v/>
      </c>
      <c r="G244" s="626" t="str">
        <f>IF($D$252=0,"",IF(D244="[for completion]","",IF(D244="","",D244/$D$252)))</f>
        <v/>
      </c>
    </row>
    <row r="245" spans="1:7" x14ac:dyDescent="0.25">
      <c r="A245" s="558" t="s">
        <v>2239</v>
      </c>
      <c r="B245" s="558" t="s">
        <v>726</v>
      </c>
      <c r="C245" s="654"/>
      <c r="D245" s="675"/>
      <c r="E245" s="558"/>
      <c r="F245" s="626" t="str">
        <f t="shared" ref="F245:F251" si="6">IF($C$252=0,"",IF(C245="[for completion]","",IF(C245="","",C245/$C$252)))</f>
        <v/>
      </c>
      <c r="G245" s="626" t="str">
        <f t="shared" ref="G245:G251" si="7">IF($D$252=0,"",IF(D245="[for completion]","",IF(D245="","",D245/$D$252)))</f>
        <v/>
      </c>
    </row>
    <row r="246" spans="1:7" x14ac:dyDescent="0.25">
      <c r="A246" s="558" t="s">
        <v>2240</v>
      </c>
      <c r="B246" s="558" t="s">
        <v>728</v>
      </c>
      <c r="C246" s="654"/>
      <c r="D246" s="675"/>
      <c r="E246" s="558"/>
      <c r="F246" s="626" t="str">
        <f t="shared" si="6"/>
        <v/>
      </c>
      <c r="G246" s="626" t="str">
        <f t="shared" si="7"/>
        <v/>
      </c>
    </row>
    <row r="247" spans="1:7" x14ac:dyDescent="0.25">
      <c r="A247" s="558" t="s">
        <v>2241</v>
      </c>
      <c r="B247" s="558" t="s">
        <v>730</v>
      </c>
      <c r="C247" s="654"/>
      <c r="D247" s="675"/>
      <c r="E247" s="558"/>
      <c r="F247" s="626" t="str">
        <f t="shared" si="6"/>
        <v/>
      </c>
      <c r="G247" s="626" t="str">
        <f t="shared" si="7"/>
        <v/>
      </c>
    </row>
    <row r="248" spans="1:7" x14ac:dyDescent="0.25">
      <c r="A248" s="558" t="s">
        <v>2242</v>
      </c>
      <c r="B248" s="558" t="s">
        <v>732</v>
      </c>
      <c r="C248" s="654"/>
      <c r="D248" s="675"/>
      <c r="E248" s="558"/>
      <c r="F248" s="626" t="str">
        <f>IF($C$252=0,"",IF(C248="[for completion]","",IF(C248="","",C248/$C$252)))</f>
        <v/>
      </c>
      <c r="G248" s="626" t="str">
        <f t="shared" si="7"/>
        <v/>
      </c>
    </row>
    <row r="249" spans="1:7" x14ac:dyDescent="0.25">
      <c r="A249" s="558" t="s">
        <v>2243</v>
      </c>
      <c r="B249" s="558" t="s">
        <v>734</v>
      </c>
      <c r="C249" s="654"/>
      <c r="D249" s="675"/>
      <c r="E249" s="558"/>
      <c r="F249" s="626" t="str">
        <f t="shared" si="6"/>
        <v/>
      </c>
      <c r="G249" s="626" t="str">
        <f t="shared" si="7"/>
        <v/>
      </c>
    </row>
    <row r="250" spans="1:7" x14ac:dyDescent="0.25">
      <c r="A250" s="558" t="s">
        <v>2244</v>
      </c>
      <c r="B250" s="558" t="s">
        <v>736</v>
      </c>
      <c r="C250" s="654"/>
      <c r="D250" s="675"/>
      <c r="E250" s="558"/>
      <c r="F250" s="626" t="str">
        <f t="shared" si="6"/>
        <v/>
      </c>
      <c r="G250" s="626" t="str">
        <f t="shared" si="7"/>
        <v/>
      </c>
    </row>
    <row r="251" spans="1:7" x14ac:dyDescent="0.25">
      <c r="A251" s="558" t="s">
        <v>2245</v>
      </c>
      <c r="B251" s="558" t="s">
        <v>738</v>
      </c>
      <c r="C251" s="654"/>
      <c r="D251" s="675"/>
      <c r="E251" s="558"/>
      <c r="F251" s="626" t="str">
        <f t="shared" si="6"/>
        <v/>
      </c>
      <c r="G251" s="626" t="str">
        <f t="shared" si="7"/>
        <v/>
      </c>
    </row>
    <row r="252" spans="1:7" x14ac:dyDescent="0.25">
      <c r="A252" s="558" t="s">
        <v>2246</v>
      </c>
      <c r="B252" s="677" t="s">
        <v>94</v>
      </c>
      <c r="C252" s="655">
        <f>SUM(C243:C251)</f>
        <v>0</v>
      </c>
      <c r="D252" s="655">
        <f>SUM(D243:D251)</f>
        <v>0</v>
      </c>
      <c r="E252" s="558"/>
      <c r="F252" s="678">
        <f>SUM(F241:F251)</f>
        <v>0</v>
      </c>
      <c r="G252" s="678">
        <f>SUM(G241:G251)</f>
        <v>0</v>
      </c>
    </row>
    <row r="253" spans="1:7" x14ac:dyDescent="0.25">
      <c r="A253" s="558" t="s">
        <v>2247</v>
      </c>
      <c r="B253" s="652" t="s">
        <v>741</v>
      </c>
      <c r="C253" s="654"/>
      <c r="D253" s="675"/>
      <c r="E253" s="558"/>
      <c r="F253" s="626" t="s">
        <v>1612</v>
      </c>
      <c r="G253" s="626" t="s">
        <v>1612</v>
      </c>
    </row>
    <row r="254" spans="1:7" x14ac:dyDescent="0.25">
      <c r="A254" s="558" t="s">
        <v>2248</v>
      </c>
      <c r="B254" s="652" t="s">
        <v>743</v>
      </c>
      <c r="C254" s="654"/>
      <c r="D254" s="675"/>
      <c r="E254" s="558"/>
      <c r="F254" s="626" t="s">
        <v>1612</v>
      </c>
      <c r="G254" s="626" t="s">
        <v>1612</v>
      </c>
    </row>
    <row r="255" spans="1:7" x14ac:dyDescent="0.25">
      <c r="A255" s="558" t="s">
        <v>2249</v>
      </c>
      <c r="B255" s="652" t="s">
        <v>745</v>
      </c>
      <c r="C255" s="654"/>
      <c r="D255" s="675"/>
      <c r="E255" s="558"/>
      <c r="F255" s="626" t="s">
        <v>1612</v>
      </c>
      <c r="G255" s="626" t="s">
        <v>1612</v>
      </c>
    </row>
    <row r="256" spans="1:7" x14ac:dyDescent="0.25">
      <c r="A256" s="558" t="s">
        <v>2250</v>
      </c>
      <c r="B256" s="652" t="s">
        <v>747</v>
      </c>
      <c r="C256" s="654"/>
      <c r="D256" s="675"/>
      <c r="E256" s="558"/>
      <c r="F256" s="626" t="s">
        <v>1612</v>
      </c>
      <c r="G256" s="626" t="s">
        <v>1612</v>
      </c>
    </row>
    <row r="257" spans="1:7" x14ac:dyDescent="0.25">
      <c r="A257" s="558" t="s">
        <v>2251</v>
      </c>
      <c r="B257" s="652" t="s">
        <v>749</v>
      </c>
      <c r="C257" s="654"/>
      <c r="D257" s="675"/>
      <c r="E257" s="558"/>
      <c r="F257" s="626" t="s">
        <v>1612</v>
      </c>
      <c r="G257" s="626" t="s">
        <v>1612</v>
      </c>
    </row>
    <row r="258" spans="1:7" x14ac:dyDescent="0.25">
      <c r="A258" s="558" t="s">
        <v>2252</v>
      </c>
      <c r="B258" s="652" t="s">
        <v>751</v>
      </c>
      <c r="C258" s="654"/>
      <c r="D258" s="675"/>
      <c r="E258" s="558"/>
      <c r="F258" s="626" t="s">
        <v>1612</v>
      </c>
      <c r="G258" s="626" t="s">
        <v>1612</v>
      </c>
    </row>
    <row r="259" spans="1:7" hidden="1" x14ac:dyDescent="0.25">
      <c r="A259" s="558" t="s">
        <v>2253</v>
      </c>
      <c r="B259" s="652"/>
      <c r="C259" s="558"/>
      <c r="D259" s="558"/>
      <c r="E259" s="558"/>
      <c r="F259" s="626"/>
      <c r="G259" s="626"/>
    </row>
    <row r="260" spans="1:7" hidden="1" x14ac:dyDescent="0.25">
      <c r="A260" s="558" t="s">
        <v>2254</v>
      </c>
      <c r="B260" s="652"/>
      <c r="C260" s="558"/>
      <c r="D260" s="558"/>
      <c r="E260" s="558"/>
      <c r="F260" s="626"/>
      <c r="G260" s="626"/>
    </row>
    <row r="261" spans="1:7" hidden="1" x14ac:dyDescent="0.25">
      <c r="A261" s="558" t="s">
        <v>2255</v>
      </c>
      <c r="B261" s="652"/>
      <c r="C261" s="558"/>
      <c r="D261" s="558"/>
      <c r="E261" s="558"/>
      <c r="F261" s="626"/>
      <c r="G261" s="626"/>
    </row>
    <row r="262" spans="1:7" x14ac:dyDescent="0.25">
      <c r="A262" s="40"/>
      <c r="B262" s="40" t="s">
        <v>755</v>
      </c>
      <c r="C262" s="40" t="s">
        <v>688</v>
      </c>
      <c r="D262" s="40" t="s">
        <v>689</v>
      </c>
      <c r="E262" s="40"/>
      <c r="F262" s="40" t="s">
        <v>516</v>
      </c>
      <c r="G262" s="40" t="s">
        <v>690</v>
      </c>
    </row>
    <row r="263" spans="1:7" x14ac:dyDescent="0.25">
      <c r="A263" s="558" t="s">
        <v>2256</v>
      </c>
      <c r="B263" s="558" t="s">
        <v>721</v>
      </c>
      <c r="C263" s="664"/>
      <c r="D263" s="558"/>
      <c r="E263" s="558"/>
      <c r="F263" s="660"/>
      <c r="G263" s="660"/>
    </row>
    <row r="264" spans="1:7" x14ac:dyDescent="0.25">
      <c r="A264" s="558"/>
      <c r="B264" s="558"/>
      <c r="C264" s="558"/>
      <c r="D264" s="558"/>
      <c r="E264" s="558"/>
      <c r="F264" s="660"/>
      <c r="G264" s="660"/>
    </row>
    <row r="265" spans="1:7" x14ac:dyDescent="0.25">
      <c r="A265" s="558"/>
      <c r="B265" s="641" t="s">
        <v>722</v>
      </c>
      <c r="C265" s="558"/>
      <c r="D265" s="558"/>
      <c r="E265" s="558"/>
      <c r="F265" s="660"/>
      <c r="G265" s="660"/>
    </row>
    <row r="266" spans="1:7" x14ac:dyDescent="0.25">
      <c r="A266" s="558" t="s">
        <v>2257</v>
      </c>
      <c r="B266" s="558" t="s">
        <v>724</v>
      </c>
      <c r="C266" s="654"/>
      <c r="D266" s="675"/>
      <c r="E266" s="558"/>
      <c r="F266" s="626" t="str">
        <f>IF($C$274=0,"",IF(C266="[for completion]","",IF(C266="","",C266/$C$274)))</f>
        <v/>
      </c>
      <c r="G266" s="626" t="str">
        <f>IF($D$274=0,"",IF(D266="[for completion]","",IF(D266="","",D266/$D$274)))</f>
        <v/>
      </c>
    </row>
    <row r="267" spans="1:7" x14ac:dyDescent="0.25">
      <c r="A267" s="558" t="s">
        <v>2258</v>
      </c>
      <c r="B267" s="558" t="s">
        <v>726</v>
      </c>
      <c r="C267" s="654"/>
      <c r="D267" s="675"/>
      <c r="E267" s="558"/>
      <c r="F267" s="626" t="str">
        <f t="shared" ref="F267:F273" si="8">IF($C$274=0,"",IF(C267="[for completion]","",IF(C267="","",C267/$C$274)))</f>
        <v/>
      </c>
      <c r="G267" s="626" t="str">
        <f t="shared" ref="G267:G273" si="9">IF($D$274=0,"",IF(D267="[for completion]","",IF(D267="","",D267/$D$274)))</f>
        <v/>
      </c>
    </row>
    <row r="268" spans="1:7" x14ac:dyDescent="0.25">
      <c r="A268" s="558" t="s">
        <v>2259</v>
      </c>
      <c r="B268" s="558" t="s">
        <v>728</v>
      </c>
      <c r="C268" s="654"/>
      <c r="D268" s="675"/>
      <c r="E268" s="558"/>
      <c r="F268" s="626" t="str">
        <f t="shared" si="8"/>
        <v/>
      </c>
      <c r="G268" s="626" t="str">
        <f t="shared" si="9"/>
        <v/>
      </c>
    </row>
    <row r="269" spans="1:7" x14ac:dyDescent="0.25">
      <c r="A269" s="558" t="s">
        <v>2260</v>
      </c>
      <c r="B269" s="558" t="s">
        <v>730</v>
      </c>
      <c r="C269" s="654"/>
      <c r="D269" s="675"/>
      <c r="E269" s="558"/>
      <c r="F269" s="626" t="str">
        <f t="shared" si="8"/>
        <v/>
      </c>
      <c r="G269" s="626" t="str">
        <f t="shared" si="9"/>
        <v/>
      </c>
    </row>
    <row r="270" spans="1:7" x14ac:dyDescent="0.25">
      <c r="A270" s="558" t="s">
        <v>2261</v>
      </c>
      <c r="B270" s="558" t="s">
        <v>732</v>
      </c>
      <c r="C270" s="654"/>
      <c r="D270" s="675"/>
      <c r="E270" s="558"/>
      <c r="F270" s="626" t="str">
        <f t="shared" si="8"/>
        <v/>
      </c>
      <c r="G270" s="626" t="str">
        <f t="shared" si="9"/>
        <v/>
      </c>
    </row>
    <row r="271" spans="1:7" x14ac:dyDescent="0.25">
      <c r="A271" s="558" t="s">
        <v>2262</v>
      </c>
      <c r="B271" s="558" t="s">
        <v>734</v>
      </c>
      <c r="C271" s="654"/>
      <c r="D271" s="675"/>
      <c r="E271" s="558"/>
      <c r="F271" s="626" t="str">
        <f t="shared" si="8"/>
        <v/>
      </c>
      <c r="G271" s="626" t="str">
        <f t="shared" si="9"/>
        <v/>
      </c>
    </row>
    <row r="272" spans="1:7" x14ac:dyDescent="0.25">
      <c r="A272" s="558" t="s">
        <v>2263</v>
      </c>
      <c r="B272" s="558" t="s">
        <v>736</v>
      </c>
      <c r="C272" s="654"/>
      <c r="D272" s="675"/>
      <c r="E272" s="558"/>
      <c r="F272" s="626" t="str">
        <f t="shared" si="8"/>
        <v/>
      </c>
      <c r="G272" s="626" t="str">
        <f t="shared" si="9"/>
        <v/>
      </c>
    </row>
    <row r="273" spans="1:7" x14ac:dyDescent="0.25">
      <c r="A273" s="558" t="s">
        <v>2264</v>
      </c>
      <c r="B273" s="558" t="s">
        <v>738</v>
      </c>
      <c r="C273" s="654"/>
      <c r="D273" s="675"/>
      <c r="E273" s="558"/>
      <c r="F273" s="626" t="str">
        <f t="shared" si="8"/>
        <v/>
      </c>
      <c r="G273" s="626" t="str">
        <f t="shared" si="9"/>
        <v/>
      </c>
    </row>
    <row r="274" spans="1:7" x14ac:dyDescent="0.25">
      <c r="A274" s="558" t="s">
        <v>2265</v>
      </c>
      <c r="B274" s="677" t="s">
        <v>94</v>
      </c>
      <c r="C274" s="655">
        <v>0</v>
      </c>
      <c r="D274" s="679">
        <v>0</v>
      </c>
      <c r="E274" s="558"/>
      <c r="F274" s="678">
        <f>SUM(F266:F273)</f>
        <v>0</v>
      </c>
      <c r="G274" s="678">
        <f>SUM(G266:G273)</f>
        <v>0</v>
      </c>
    </row>
    <row r="275" spans="1:7" x14ac:dyDescent="0.25">
      <c r="A275" s="558" t="s">
        <v>2266</v>
      </c>
      <c r="B275" s="652" t="s">
        <v>741</v>
      </c>
      <c r="C275" s="654"/>
      <c r="D275" s="675"/>
      <c r="E275" s="558"/>
      <c r="F275" s="626" t="s">
        <v>1612</v>
      </c>
      <c r="G275" s="626" t="s">
        <v>1612</v>
      </c>
    </row>
    <row r="276" spans="1:7" x14ac:dyDescent="0.25">
      <c r="A276" s="558" t="s">
        <v>2267</v>
      </c>
      <c r="B276" s="652" t="s">
        <v>743</v>
      </c>
      <c r="C276" s="654"/>
      <c r="D276" s="675"/>
      <c r="E276" s="558"/>
      <c r="F276" s="626" t="s">
        <v>1612</v>
      </c>
      <c r="G276" s="626" t="s">
        <v>1612</v>
      </c>
    </row>
    <row r="277" spans="1:7" x14ac:dyDescent="0.25">
      <c r="A277" s="558" t="s">
        <v>2268</v>
      </c>
      <c r="B277" s="652" t="s">
        <v>745</v>
      </c>
      <c r="C277" s="654"/>
      <c r="D277" s="675"/>
      <c r="E277" s="558"/>
      <c r="F277" s="626" t="s">
        <v>1612</v>
      </c>
      <c r="G277" s="626" t="s">
        <v>1612</v>
      </c>
    </row>
    <row r="278" spans="1:7" x14ac:dyDescent="0.25">
      <c r="A278" s="558" t="s">
        <v>2269</v>
      </c>
      <c r="B278" s="652" t="s">
        <v>747</v>
      </c>
      <c r="C278" s="654"/>
      <c r="D278" s="675"/>
      <c r="E278" s="558"/>
      <c r="F278" s="626" t="s">
        <v>1612</v>
      </c>
      <c r="G278" s="626" t="s">
        <v>1612</v>
      </c>
    </row>
    <row r="279" spans="1:7" x14ac:dyDescent="0.25">
      <c r="A279" s="558" t="s">
        <v>2270</v>
      </c>
      <c r="B279" s="652" t="s">
        <v>749</v>
      </c>
      <c r="C279" s="654"/>
      <c r="D279" s="675"/>
      <c r="E279" s="558"/>
      <c r="F279" s="626" t="s">
        <v>1612</v>
      </c>
      <c r="G279" s="626" t="s">
        <v>1612</v>
      </c>
    </row>
    <row r="280" spans="1:7" x14ac:dyDescent="0.25">
      <c r="A280" s="558" t="s">
        <v>2271</v>
      </c>
      <c r="B280" s="652" t="s">
        <v>751</v>
      </c>
      <c r="C280" s="654"/>
      <c r="D280" s="675"/>
      <c r="E280" s="558"/>
      <c r="F280" s="626" t="s">
        <v>1612</v>
      </c>
      <c r="G280" s="626" t="s">
        <v>1612</v>
      </c>
    </row>
    <row r="281" spans="1:7" x14ac:dyDescent="0.25">
      <c r="A281" s="558" t="s">
        <v>2272</v>
      </c>
      <c r="B281" s="652"/>
      <c r="C281" s="558"/>
      <c r="D281" s="558"/>
      <c r="E281" s="558"/>
      <c r="F281" s="680"/>
      <c r="G281" s="680"/>
    </row>
    <row r="282" spans="1:7" hidden="1" x14ac:dyDescent="0.25">
      <c r="A282" s="558" t="s">
        <v>2273</v>
      </c>
      <c r="B282" s="652"/>
      <c r="C282" s="558"/>
      <c r="D282" s="558"/>
      <c r="E282" s="558"/>
      <c r="F282" s="680"/>
      <c r="G282" s="680"/>
    </row>
    <row r="283" spans="1:7" hidden="1" x14ac:dyDescent="0.25">
      <c r="A283" s="558" t="s">
        <v>2274</v>
      </c>
      <c r="B283" s="652"/>
      <c r="C283" s="558"/>
      <c r="D283" s="558"/>
      <c r="E283" s="558"/>
      <c r="F283" s="680"/>
      <c r="G283" s="680"/>
    </row>
    <row r="284" spans="1:7" x14ac:dyDescent="0.25">
      <c r="A284" s="40"/>
      <c r="B284" s="40" t="s">
        <v>775</v>
      </c>
      <c r="C284" s="40" t="s">
        <v>516</v>
      </c>
      <c r="D284" s="40"/>
      <c r="E284" s="40"/>
      <c r="F284" s="40"/>
      <c r="G284" s="40"/>
    </row>
    <row r="285" spans="1:7" x14ac:dyDescent="0.25">
      <c r="A285" s="558" t="s">
        <v>2275</v>
      </c>
      <c r="B285" s="558" t="s">
        <v>777</v>
      </c>
      <c r="C285" s="664"/>
      <c r="D285" s="558"/>
      <c r="E285" s="676"/>
      <c r="F285" s="676"/>
      <c r="G285" s="676"/>
    </row>
    <row r="286" spans="1:7" x14ac:dyDescent="0.25">
      <c r="A286" s="558" t="s">
        <v>2276</v>
      </c>
      <c r="B286" s="558" t="s">
        <v>779</v>
      </c>
      <c r="C286" s="664"/>
      <c r="D286" s="558"/>
      <c r="E286" s="676"/>
      <c r="F286" s="676"/>
      <c r="G286" s="637"/>
    </row>
    <row r="287" spans="1:7" x14ac:dyDescent="0.25">
      <c r="A287" s="558" t="s">
        <v>2277</v>
      </c>
      <c r="B287" s="558" t="s">
        <v>781</v>
      </c>
      <c r="C287" s="664"/>
      <c r="D287" s="558"/>
      <c r="E287" s="676"/>
      <c r="F287" s="676"/>
      <c r="G287" s="637"/>
    </row>
    <row r="288" spans="1:7" x14ac:dyDescent="0.25">
      <c r="A288" s="558" t="s">
        <v>2278</v>
      </c>
      <c r="B288" s="558" t="s">
        <v>2279</v>
      </c>
      <c r="C288" s="664"/>
      <c r="D288" s="558"/>
      <c r="E288" s="676"/>
      <c r="F288" s="676"/>
      <c r="G288" s="637"/>
    </row>
    <row r="289" spans="1:7" x14ac:dyDescent="0.25">
      <c r="A289" s="558" t="s">
        <v>2280</v>
      </c>
      <c r="B289" s="641" t="s">
        <v>1220</v>
      </c>
      <c r="C289" s="664"/>
      <c r="D289" s="672"/>
      <c r="E289" s="672"/>
      <c r="F289" s="673"/>
      <c r="G289" s="673"/>
    </row>
    <row r="290" spans="1:7" x14ac:dyDescent="0.25">
      <c r="A290" s="558" t="s">
        <v>2281</v>
      </c>
      <c r="B290" s="558" t="s">
        <v>92</v>
      </c>
      <c r="C290" s="664"/>
      <c r="D290" s="558"/>
      <c r="E290" s="676"/>
      <c r="F290" s="676"/>
      <c r="G290" s="637"/>
    </row>
    <row r="291" spans="1:7" x14ac:dyDescent="0.25">
      <c r="A291" s="558" t="s">
        <v>2282</v>
      </c>
      <c r="B291" s="652" t="s">
        <v>785</v>
      </c>
      <c r="C291" s="681"/>
      <c r="D291" s="558"/>
      <c r="E291" s="676"/>
      <c r="F291" s="676"/>
      <c r="G291" s="637"/>
    </row>
    <row r="292" spans="1:7" x14ac:dyDescent="0.25">
      <c r="A292" s="558" t="s">
        <v>2283</v>
      </c>
      <c r="B292" s="652" t="s">
        <v>787</v>
      </c>
      <c r="C292" s="664"/>
      <c r="D292" s="558"/>
      <c r="E292" s="676"/>
      <c r="F292" s="676"/>
      <c r="G292" s="637"/>
    </row>
    <row r="293" spans="1:7" x14ac:dyDescent="0.25">
      <c r="A293" s="558" t="s">
        <v>2284</v>
      </c>
      <c r="B293" s="652" t="s">
        <v>789</v>
      </c>
      <c r="C293" s="664"/>
      <c r="D293" s="558"/>
      <c r="E293" s="676"/>
      <c r="F293" s="676"/>
      <c r="G293" s="637"/>
    </row>
    <row r="294" spans="1:7" x14ac:dyDescent="0.25">
      <c r="A294" s="558" t="s">
        <v>2285</v>
      </c>
      <c r="B294" s="652" t="s">
        <v>791</v>
      </c>
      <c r="C294" s="664"/>
      <c r="D294" s="558"/>
      <c r="E294" s="676"/>
      <c r="F294" s="676"/>
      <c r="G294" s="637"/>
    </row>
    <row r="295" spans="1:7" hidden="1" x14ac:dyDescent="0.25">
      <c r="A295" s="558" t="s">
        <v>2286</v>
      </c>
      <c r="B295" s="652" t="s">
        <v>96</v>
      </c>
      <c r="C295" s="664"/>
      <c r="D295" s="558"/>
      <c r="E295" s="676"/>
      <c r="F295" s="676"/>
      <c r="G295" s="637"/>
    </row>
    <row r="296" spans="1:7" hidden="1" x14ac:dyDescent="0.25">
      <c r="A296" s="558" t="s">
        <v>2287</v>
      </c>
      <c r="B296" s="652" t="s">
        <v>96</v>
      </c>
      <c r="C296" s="664"/>
      <c r="D296" s="558"/>
      <c r="E296" s="676"/>
      <c r="F296" s="676"/>
      <c r="G296" s="637"/>
    </row>
    <row r="297" spans="1:7" hidden="1" x14ac:dyDescent="0.25">
      <c r="A297" s="558" t="s">
        <v>2288</v>
      </c>
      <c r="B297" s="652" t="s">
        <v>96</v>
      </c>
      <c r="C297" s="664"/>
      <c r="D297" s="558"/>
      <c r="E297" s="676"/>
      <c r="F297" s="676"/>
      <c r="G297" s="637"/>
    </row>
    <row r="298" spans="1:7" hidden="1" x14ac:dyDescent="0.25">
      <c r="A298" s="558" t="s">
        <v>2289</v>
      </c>
      <c r="B298" s="652" t="s">
        <v>96</v>
      </c>
      <c r="C298" s="664"/>
      <c r="D298" s="558"/>
      <c r="E298" s="676"/>
      <c r="F298" s="676"/>
      <c r="G298" s="637"/>
    </row>
    <row r="299" spans="1:7" hidden="1" x14ac:dyDescent="0.25">
      <c r="A299" s="558" t="s">
        <v>2290</v>
      </c>
      <c r="B299" s="652" t="s">
        <v>96</v>
      </c>
      <c r="C299" s="664"/>
      <c r="D299" s="558"/>
      <c r="E299" s="676"/>
      <c r="F299" s="676"/>
      <c r="G299" s="637"/>
    </row>
    <row r="300" spans="1:7" hidden="1" x14ac:dyDescent="0.25">
      <c r="A300" s="558" t="s">
        <v>2291</v>
      </c>
      <c r="B300" s="652" t="s">
        <v>96</v>
      </c>
      <c r="C300" s="664"/>
      <c r="D300" s="558"/>
      <c r="E300" s="676"/>
      <c r="F300" s="676"/>
      <c r="G300" s="637"/>
    </row>
    <row r="301" spans="1:7" x14ac:dyDescent="0.25">
      <c r="A301" s="40"/>
      <c r="B301" s="40" t="s">
        <v>797</v>
      </c>
      <c r="C301" s="40" t="s">
        <v>516</v>
      </c>
      <c r="D301" s="40"/>
      <c r="E301" s="40"/>
      <c r="F301" s="40"/>
      <c r="G301" s="40"/>
    </row>
    <row r="302" spans="1:7" x14ac:dyDescent="0.25">
      <c r="A302" s="558" t="s">
        <v>2292</v>
      </c>
      <c r="B302" s="558" t="s">
        <v>1221</v>
      </c>
      <c r="C302" s="664"/>
      <c r="D302" s="558"/>
      <c r="E302" s="637"/>
      <c r="F302" s="637"/>
      <c r="G302" s="637"/>
    </row>
    <row r="303" spans="1:7" x14ac:dyDescent="0.25">
      <c r="A303" s="558" t="s">
        <v>2293</v>
      </c>
      <c r="B303" s="558" t="s">
        <v>799</v>
      </c>
      <c r="C303" s="664"/>
      <c r="D303" s="558"/>
      <c r="E303" s="637"/>
      <c r="F303" s="637"/>
      <c r="G303" s="637"/>
    </row>
    <row r="304" spans="1:7" x14ac:dyDescent="0.25">
      <c r="A304" s="558" t="s">
        <v>2294</v>
      </c>
      <c r="B304" s="558" t="s">
        <v>92</v>
      </c>
      <c r="C304" s="664"/>
      <c r="D304" s="558"/>
      <c r="E304" s="637"/>
      <c r="F304" s="637"/>
      <c r="G304" s="637"/>
    </row>
    <row r="305" spans="1:7" x14ac:dyDescent="0.25">
      <c r="A305" s="558" t="s">
        <v>2295</v>
      </c>
      <c r="B305" s="558"/>
      <c r="C305" s="635"/>
      <c r="D305" s="558"/>
      <c r="E305" s="637"/>
      <c r="F305" s="637"/>
      <c r="G305" s="637"/>
    </row>
    <row r="306" spans="1:7" x14ac:dyDescent="0.25">
      <c r="A306" s="558" t="s">
        <v>2296</v>
      </c>
      <c r="B306" s="558"/>
      <c r="C306" s="635"/>
      <c r="D306" s="558"/>
      <c r="E306" s="637"/>
      <c r="F306" s="637"/>
      <c r="G306" s="637"/>
    </row>
    <row r="307" spans="1:7" x14ac:dyDescent="0.25">
      <c r="A307" s="558" t="s">
        <v>2297</v>
      </c>
      <c r="B307" s="558"/>
      <c r="C307" s="635"/>
      <c r="D307" s="558"/>
      <c r="E307" s="637"/>
      <c r="F307" s="637"/>
      <c r="G307" s="637"/>
    </row>
    <row r="308" spans="1:7" x14ac:dyDescent="0.25">
      <c r="A308" s="40"/>
      <c r="B308" s="40" t="s">
        <v>2298</v>
      </c>
      <c r="C308" s="40" t="s">
        <v>61</v>
      </c>
      <c r="D308" s="40" t="s">
        <v>1850</v>
      </c>
      <c r="E308" s="40"/>
      <c r="F308" s="40" t="s">
        <v>516</v>
      </c>
      <c r="G308" s="40" t="s">
        <v>1851</v>
      </c>
    </row>
    <row r="309" spans="1:7" x14ac:dyDescent="0.25">
      <c r="A309" s="22" t="s">
        <v>2299</v>
      </c>
      <c r="B309" s="641"/>
      <c r="C309" s="654"/>
      <c r="D309" s="675"/>
      <c r="E309" s="28"/>
      <c r="F309" s="626" t="str">
        <f>IF($C$327=0,"",IF(C309="[for completion]","",IF(C309="","",C309/$C$327)))</f>
        <v/>
      </c>
      <c r="G309" s="626" t="str">
        <f>IF($D$327=0,"",IF(D309="[for completion]","",IF(D309="","",D309/$D$327)))</f>
        <v/>
      </c>
    </row>
    <row r="310" spans="1:7" x14ac:dyDescent="0.25">
      <c r="A310" s="22" t="s">
        <v>2300</v>
      </c>
      <c r="B310" s="641"/>
      <c r="C310" s="654"/>
      <c r="D310" s="675"/>
      <c r="E310" s="28"/>
      <c r="F310" s="626" t="str">
        <f t="shared" ref="F310:F326" si="10">IF($C$327=0,"",IF(C310="[for completion]","",IF(C310="","",C310/$C$327)))</f>
        <v/>
      </c>
      <c r="G310" s="626" t="str">
        <f t="shared" ref="G310:G326" si="11">IF($D$327=0,"",IF(D310="[for completion]","",IF(D310="","",D310/$D$327)))</f>
        <v/>
      </c>
    </row>
    <row r="311" spans="1:7" x14ac:dyDescent="0.25">
      <c r="A311" s="22" t="s">
        <v>2301</v>
      </c>
      <c r="B311" s="641"/>
      <c r="C311" s="654"/>
      <c r="D311" s="675"/>
      <c r="E311" s="28"/>
      <c r="F311" s="626" t="str">
        <f t="shared" si="10"/>
        <v/>
      </c>
      <c r="G311" s="626" t="str">
        <f t="shared" si="11"/>
        <v/>
      </c>
    </row>
    <row r="312" spans="1:7" x14ac:dyDescent="0.25">
      <c r="A312" s="22" t="s">
        <v>2302</v>
      </c>
      <c r="B312" s="641"/>
      <c r="C312" s="654"/>
      <c r="D312" s="675"/>
      <c r="E312" s="28"/>
      <c r="F312" s="626" t="str">
        <f t="shared" si="10"/>
        <v/>
      </c>
      <c r="G312" s="626" t="str">
        <f t="shared" si="11"/>
        <v/>
      </c>
    </row>
    <row r="313" spans="1:7" x14ac:dyDescent="0.25">
      <c r="A313" s="22" t="s">
        <v>2303</v>
      </c>
      <c r="B313" s="641"/>
      <c r="C313" s="654"/>
      <c r="D313" s="675"/>
      <c r="E313" s="28"/>
      <c r="F313" s="626" t="str">
        <f t="shared" si="10"/>
        <v/>
      </c>
      <c r="G313" s="626" t="str">
        <f t="shared" si="11"/>
        <v/>
      </c>
    </row>
    <row r="314" spans="1:7" x14ac:dyDescent="0.25">
      <c r="A314" s="22" t="s">
        <v>2304</v>
      </c>
      <c r="B314" s="641"/>
      <c r="C314" s="654"/>
      <c r="D314" s="675"/>
      <c r="E314" s="28"/>
      <c r="F314" s="626" t="str">
        <f t="shared" si="10"/>
        <v/>
      </c>
      <c r="G314" s="626" t="str">
        <f t="shared" si="11"/>
        <v/>
      </c>
    </row>
    <row r="315" spans="1:7" x14ac:dyDescent="0.25">
      <c r="A315" s="22" t="s">
        <v>2305</v>
      </c>
      <c r="B315" s="641"/>
      <c r="C315" s="654"/>
      <c r="D315" s="675"/>
      <c r="E315" s="28"/>
      <c r="F315" s="626" t="str">
        <f>IF($C$327=0,"",IF(C315="[for completion]","",IF(C315="","",C315/$C$327)))</f>
        <v/>
      </c>
      <c r="G315" s="626" t="str">
        <f t="shared" si="11"/>
        <v/>
      </c>
    </row>
    <row r="316" spans="1:7" x14ac:dyDescent="0.25">
      <c r="A316" s="22" t="s">
        <v>2306</v>
      </c>
      <c r="B316" s="641"/>
      <c r="C316" s="654"/>
      <c r="D316" s="675"/>
      <c r="E316" s="28"/>
      <c r="F316" s="626" t="str">
        <f t="shared" si="10"/>
        <v/>
      </c>
      <c r="G316" s="626" t="str">
        <f t="shared" si="11"/>
        <v/>
      </c>
    </row>
    <row r="317" spans="1:7" x14ac:dyDescent="0.25">
      <c r="A317" s="22" t="s">
        <v>2307</v>
      </c>
      <c r="B317" s="641"/>
      <c r="C317" s="654"/>
      <c r="D317" s="675"/>
      <c r="E317" s="28"/>
      <c r="F317" s="626" t="str">
        <f t="shared" si="10"/>
        <v/>
      </c>
      <c r="G317" s="626" t="str">
        <f t="shared" si="11"/>
        <v/>
      </c>
    </row>
    <row r="318" spans="1:7" x14ac:dyDescent="0.25">
      <c r="A318" s="22" t="s">
        <v>2308</v>
      </c>
      <c r="B318" s="641"/>
      <c r="C318" s="654"/>
      <c r="D318" s="675"/>
      <c r="E318" s="28"/>
      <c r="F318" s="626" t="str">
        <f t="shared" si="10"/>
        <v/>
      </c>
      <c r="G318" s="626" t="str">
        <f>IF($D$327=0,"",IF(D318="[for completion]","",IF(D318="","",D318/$D$327)))</f>
        <v/>
      </c>
    </row>
    <row r="319" spans="1:7" x14ac:dyDescent="0.25">
      <c r="A319" s="22" t="s">
        <v>2309</v>
      </c>
      <c r="B319" s="641"/>
      <c r="C319" s="654"/>
      <c r="D319" s="675"/>
      <c r="E319" s="28"/>
      <c r="F319" s="626" t="str">
        <f t="shared" si="10"/>
        <v/>
      </c>
      <c r="G319" s="626" t="str">
        <f t="shared" si="11"/>
        <v/>
      </c>
    </row>
    <row r="320" spans="1:7" x14ac:dyDescent="0.25">
      <c r="A320" s="22" t="s">
        <v>2310</v>
      </c>
      <c r="B320" s="641"/>
      <c r="C320" s="654"/>
      <c r="D320" s="675"/>
      <c r="E320" s="28"/>
      <c r="F320" s="626" t="str">
        <f t="shared" si="10"/>
        <v/>
      </c>
      <c r="G320" s="626" t="str">
        <f t="shared" si="11"/>
        <v/>
      </c>
    </row>
    <row r="321" spans="1:7" x14ac:dyDescent="0.25">
      <c r="A321" s="22" t="s">
        <v>2311</v>
      </c>
      <c r="B321" s="641"/>
      <c r="C321" s="654"/>
      <c r="D321" s="675"/>
      <c r="E321" s="28"/>
      <c r="F321" s="626" t="str">
        <f t="shared" si="10"/>
        <v/>
      </c>
      <c r="G321" s="626" t="str">
        <f t="shared" si="11"/>
        <v/>
      </c>
    </row>
    <row r="322" spans="1:7" x14ac:dyDescent="0.25">
      <c r="A322" s="22" t="s">
        <v>2312</v>
      </c>
      <c r="B322" s="641"/>
      <c r="C322" s="654"/>
      <c r="D322" s="675"/>
      <c r="E322" s="28"/>
      <c r="F322" s="626" t="str">
        <f t="shared" si="10"/>
        <v/>
      </c>
      <c r="G322" s="626" t="str">
        <f t="shared" si="11"/>
        <v/>
      </c>
    </row>
    <row r="323" spans="1:7" x14ac:dyDescent="0.25">
      <c r="A323" s="22" t="s">
        <v>2313</v>
      </c>
      <c r="B323" s="641"/>
      <c r="C323" s="654"/>
      <c r="D323" s="675"/>
      <c r="E323" s="28"/>
      <c r="F323" s="626" t="str">
        <f t="shared" si="10"/>
        <v/>
      </c>
      <c r="G323" s="626" t="str">
        <f t="shared" si="11"/>
        <v/>
      </c>
    </row>
    <row r="324" spans="1:7" x14ac:dyDescent="0.25">
      <c r="A324" s="22" t="s">
        <v>2314</v>
      </c>
      <c r="B324" s="641"/>
      <c r="C324" s="654"/>
      <c r="D324" s="675"/>
      <c r="E324" s="28"/>
      <c r="F324" s="626" t="str">
        <f t="shared" si="10"/>
        <v/>
      </c>
      <c r="G324" s="626" t="str">
        <f t="shared" si="11"/>
        <v/>
      </c>
    </row>
    <row r="325" spans="1:7" x14ac:dyDescent="0.25">
      <c r="A325" s="22" t="s">
        <v>2315</v>
      </c>
      <c r="B325" s="641"/>
      <c r="C325" s="654"/>
      <c r="D325" s="675"/>
      <c r="E325" s="28"/>
      <c r="F325" s="626" t="str">
        <f t="shared" si="10"/>
        <v/>
      </c>
      <c r="G325" s="626" t="str">
        <f t="shared" si="11"/>
        <v/>
      </c>
    </row>
    <row r="326" spans="1:7" x14ac:dyDescent="0.25">
      <c r="A326" s="22" t="s">
        <v>2316</v>
      </c>
      <c r="B326" s="641"/>
      <c r="C326" s="654"/>
      <c r="D326" s="675"/>
      <c r="E326" s="28"/>
      <c r="F326" s="626" t="str">
        <f t="shared" si="10"/>
        <v/>
      </c>
      <c r="G326" s="626" t="str">
        <f t="shared" si="11"/>
        <v/>
      </c>
    </row>
    <row r="327" spans="1:7" x14ac:dyDescent="0.25">
      <c r="A327" s="22" t="s">
        <v>2317</v>
      </c>
      <c r="B327" s="38" t="s">
        <v>94</v>
      </c>
      <c r="C327" s="682">
        <f>SUM(C309:C326)</f>
        <v>0</v>
      </c>
      <c r="D327" s="682">
        <f>SUM(D309:D326)</f>
        <v>0</v>
      </c>
      <c r="E327" s="28"/>
      <c r="F327" s="678">
        <f>SUM(F319:F326)</f>
        <v>0</v>
      </c>
      <c r="G327" s="678">
        <f>SUM(G319:G326)</f>
        <v>0</v>
      </c>
    </row>
    <row r="328" spans="1:7" x14ac:dyDescent="0.25">
      <c r="A328" s="22" t="s">
        <v>2318</v>
      </c>
      <c r="B328" s="38"/>
      <c r="C328" s="22"/>
      <c r="D328" s="22"/>
      <c r="E328" s="28"/>
      <c r="F328" s="28"/>
      <c r="G328" s="28"/>
    </row>
    <row r="329" spans="1:7" x14ac:dyDescent="0.25">
      <c r="A329" s="22" t="s">
        <v>2319</v>
      </c>
      <c r="B329" s="38"/>
      <c r="C329" s="22"/>
      <c r="D329" s="22"/>
      <c r="E329" s="28"/>
      <c r="F329" s="28"/>
      <c r="G329" s="28"/>
    </row>
    <row r="330" spans="1:7" x14ac:dyDescent="0.25">
      <c r="A330" s="22" t="s">
        <v>2320</v>
      </c>
      <c r="B330" s="38"/>
      <c r="C330" s="22"/>
      <c r="D330" s="22"/>
      <c r="E330" s="28"/>
      <c r="F330" s="28"/>
      <c r="G330" s="28"/>
    </row>
    <row r="331" spans="1:7" x14ac:dyDescent="0.25">
      <c r="A331" s="40"/>
      <c r="B331" s="40" t="s">
        <v>2321</v>
      </c>
      <c r="C331" s="40" t="s">
        <v>61</v>
      </c>
      <c r="D331" s="40" t="s">
        <v>1850</v>
      </c>
      <c r="E331" s="40"/>
      <c r="F331" s="40" t="s">
        <v>516</v>
      </c>
      <c r="G331" s="40" t="s">
        <v>1851</v>
      </c>
    </row>
    <row r="332" spans="1:7" x14ac:dyDescent="0.25">
      <c r="A332" s="22" t="s">
        <v>2322</v>
      </c>
      <c r="B332" s="641"/>
      <c r="C332" s="654"/>
      <c r="D332" s="675"/>
      <c r="E332" s="28"/>
      <c r="F332" s="626" t="str">
        <f>IF($C$350=0,"",IF(C332="[for completion]","",IF(C332="","",C332/$C$350)))</f>
        <v/>
      </c>
      <c r="G332" s="626" t="str">
        <f>IF($D$350=0,"",IF(D332="[for completion]","",IF(D332="","",D332/$D$350)))</f>
        <v/>
      </c>
    </row>
    <row r="333" spans="1:7" x14ac:dyDescent="0.25">
      <c r="A333" s="22" t="s">
        <v>2323</v>
      </c>
      <c r="B333" s="641"/>
      <c r="C333" s="654"/>
      <c r="D333" s="675"/>
      <c r="E333" s="28"/>
      <c r="F333" s="626" t="str">
        <f t="shared" ref="F333:F349" si="12">IF($C$350=0,"",IF(C333="[for completion]","",IF(C333="","",C333/$C$350)))</f>
        <v/>
      </c>
      <c r="G333" s="626" t="str">
        <f t="shared" ref="G333:G349" si="13">IF($D$350=0,"",IF(D333="[for completion]","",IF(D333="","",D333/$D$350)))</f>
        <v/>
      </c>
    </row>
    <row r="334" spans="1:7" x14ac:dyDescent="0.25">
      <c r="A334" s="22" t="s">
        <v>2324</v>
      </c>
      <c r="B334" s="641"/>
      <c r="C334" s="654"/>
      <c r="D334" s="675"/>
      <c r="E334" s="28"/>
      <c r="F334" s="626" t="str">
        <f t="shared" si="12"/>
        <v/>
      </c>
      <c r="G334" s="626" t="str">
        <f t="shared" si="13"/>
        <v/>
      </c>
    </row>
    <row r="335" spans="1:7" x14ac:dyDescent="0.25">
      <c r="A335" s="22" t="s">
        <v>2325</v>
      </c>
      <c r="B335" s="641"/>
      <c r="C335" s="654"/>
      <c r="D335" s="675"/>
      <c r="E335" s="28"/>
      <c r="F335" s="626" t="str">
        <f t="shared" si="12"/>
        <v/>
      </c>
      <c r="G335" s="626" t="str">
        <f t="shared" si="13"/>
        <v/>
      </c>
    </row>
    <row r="336" spans="1:7" x14ac:dyDescent="0.25">
      <c r="A336" s="22" t="s">
        <v>2326</v>
      </c>
      <c r="B336" s="641"/>
      <c r="C336" s="654"/>
      <c r="D336" s="675"/>
      <c r="E336" s="28"/>
      <c r="F336" s="626" t="str">
        <f t="shared" si="12"/>
        <v/>
      </c>
      <c r="G336" s="626" t="str">
        <f t="shared" si="13"/>
        <v/>
      </c>
    </row>
    <row r="337" spans="1:7" x14ac:dyDescent="0.25">
      <c r="A337" s="22" t="s">
        <v>2327</v>
      </c>
      <c r="B337" s="641"/>
      <c r="C337" s="654"/>
      <c r="D337" s="675"/>
      <c r="E337" s="28"/>
      <c r="F337" s="626" t="str">
        <f t="shared" si="12"/>
        <v/>
      </c>
      <c r="G337" s="626" t="str">
        <f t="shared" si="13"/>
        <v/>
      </c>
    </row>
    <row r="338" spans="1:7" x14ac:dyDescent="0.25">
      <c r="A338" s="22" t="s">
        <v>2328</v>
      </c>
      <c r="B338" s="641"/>
      <c r="C338" s="654"/>
      <c r="D338" s="675"/>
      <c r="E338" s="28"/>
      <c r="F338" s="626" t="str">
        <f t="shared" si="12"/>
        <v/>
      </c>
      <c r="G338" s="626" t="str">
        <f t="shared" si="13"/>
        <v/>
      </c>
    </row>
    <row r="339" spans="1:7" x14ac:dyDescent="0.25">
      <c r="A339" s="22" t="s">
        <v>2329</v>
      </c>
      <c r="B339" s="641"/>
      <c r="C339" s="654"/>
      <c r="D339" s="675"/>
      <c r="E339" s="28"/>
      <c r="F339" s="626" t="str">
        <f t="shared" si="12"/>
        <v/>
      </c>
      <c r="G339" s="626" t="str">
        <f t="shared" si="13"/>
        <v/>
      </c>
    </row>
    <row r="340" spans="1:7" x14ac:dyDescent="0.25">
      <c r="A340" s="22" t="s">
        <v>2330</v>
      </c>
      <c r="B340" s="641"/>
      <c r="C340" s="654"/>
      <c r="D340" s="675"/>
      <c r="E340" s="28"/>
      <c r="F340" s="626" t="str">
        <f t="shared" si="12"/>
        <v/>
      </c>
      <c r="G340" s="626" t="str">
        <f t="shared" si="13"/>
        <v/>
      </c>
    </row>
    <row r="341" spans="1:7" x14ac:dyDescent="0.25">
      <c r="A341" s="22" t="s">
        <v>2331</v>
      </c>
      <c r="B341" s="641"/>
      <c r="C341" s="654"/>
      <c r="D341" s="675"/>
      <c r="E341" s="28"/>
      <c r="F341" s="626" t="str">
        <f t="shared" si="12"/>
        <v/>
      </c>
      <c r="G341" s="626" t="str">
        <f t="shared" si="13"/>
        <v/>
      </c>
    </row>
    <row r="342" spans="1:7" x14ac:dyDescent="0.25">
      <c r="A342" s="22" t="s">
        <v>2332</v>
      </c>
      <c r="B342" s="641"/>
      <c r="C342" s="654"/>
      <c r="D342" s="675"/>
      <c r="E342" s="28"/>
      <c r="F342" s="626" t="str">
        <f t="shared" si="12"/>
        <v/>
      </c>
      <c r="G342" s="626" t="str">
        <f t="shared" si="13"/>
        <v/>
      </c>
    </row>
    <row r="343" spans="1:7" x14ac:dyDescent="0.25">
      <c r="A343" s="22" t="s">
        <v>2333</v>
      </c>
      <c r="B343" s="641"/>
      <c r="C343" s="654"/>
      <c r="D343" s="675"/>
      <c r="E343" s="28"/>
      <c r="F343" s="626" t="str">
        <f t="shared" si="12"/>
        <v/>
      </c>
      <c r="G343" s="626" t="str">
        <f t="shared" si="13"/>
        <v/>
      </c>
    </row>
    <row r="344" spans="1:7" x14ac:dyDescent="0.25">
      <c r="A344" s="22" t="s">
        <v>2334</v>
      </c>
      <c r="B344" s="641"/>
      <c r="C344" s="654"/>
      <c r="D344" s="675"/>
      <c r="E344" s="28"/>
      <c r="F344" s="626" t="str">
        <f t="shared" si="12"/>
        <v/>
      </c>
      <c r="G344" s="626" t="str">
        <f t="shared" si="13"/>
        <v/>
      </c>
    </row>
    <row r="345" spans="1:7" x14ac:dyDescent="0.25">
      <c r="A345" s="22" t="s">
        <v>2335</v>
      </c>
      <c r="B345" s="641"/>
      <c r="C345" s="654"/>
      <c r="D345" s="675"/>
      <c r="E345" s="28"/>
      <c r="F345" s="626" t="str">
        <f t="shared" si="12"/>
        <v/>
      </c>
      <c r="G345" s="626" t="str">
        <f t="shared" si="13"/>
        <v/>
      </c>
    </row>
    <row r="346" spans="1:7" x14ac:dyDescent="0.25">
      <c r="A346" s="22" t="s">
        <v>2336</v>
      </c>
      <c r="B346" s="641"/>
      <c r="C346" s="654"/>
      <c r="D346" s="675"/>
      <c r="E346" s="28"/>
      <c r="F346" s="626" t="str">
        <f t="shared" si="12"/>
        <v/>
      </c>
      <c r="G346" s="626" t="str">
        <f t="shared" si="13"/>
        <v/>
      </c>
    </row>
    <row r="347" spans="1:7" x14ac:dyDescent="0.25">
      <c r="A347" s="22" t="s">
        <v>2337</v>
      </c>
      <c r="B347" s="641"/>
      <c r="C347" s="654"/>
      <c r="D347" s="675"/>
      <c r="E347" s="28"/>
      <c r="F347" s="626" t="str">
        <f t="shared" si="12"/>
        <v/>
      </c>
      <c r="G347" s="626" t="str">
        <f t="shared" si="13"/>
        <v/>
      </c>
    </row>
    <row r="348" spans="1:7" x14ac:dyDescent="0.25">
      <c r="A348" s="22" t="s">
        <v>2338</v>
      </c>
      <c r="B348" s="641"/>
      <c r="C348" s="654"/>
      <c r="D348" s="675"/>
      <c r="E348" s="28"/>
      <c r="F348" s="626" t="str">
        <f t="shared" si="12"/>
        <v/>
      </c>
      <c r="G348" s="626" t="str">
        <f t="shared" si="13"/>
        <v/>
      </c>
    </row>
    <row r="349" spans="1:7" x14ac:dyDescent="0.25">
      <c r="A349" s="22" t="s">
        <v>2339</v>
      </c>
      <c r="B349" s="641"/>
      <c r="C349" s="654"/>
      <c r="D349" s="675"/>
      <c r="E349" s="28"/>
      <c r="F349" s="626" t="str">
        <f t="shared" si="12"/>
        <v/>
      </c>
      <c r="G349" s="626" t="str">
        <f t="shared" si="13"/>
        <v/>
      </c>
    </row>
    <row r="350" spans="1:7" x14ac:dyDescent="0.25">
      <c r="A350" s="22" t="s">
        <v>2340</v>
      </c>
      <c r="B350" s="38" t="s">
        <v>94</v>
      </c>
      <c r="C350" s="682">
        <v>0</v>
      </c>
      <c r="D350" s="98">
        <v>0</v>
      </c>
      <c r="E350" s="28"/>
      <c r="F350" s="678">
        <f>SUM(F332:F349)</f>
        <v>0</v>
      </c>
      <c r="G350" s="678">
        <f>SUM(G332:G349)</f>
        <v>0</v>
      </c>
    </row>
    <row r="351" spans="1:7" x14ac:dyDescent="0.25">
      <c r="A351" s="22" t="s">
        <v>2341</v>
      </c>
      <c r="B351" s="38"/>
      <c r="C351" s="22"/>
      <c r="D351" s="22"/>
      <c r="E351" s="28"/>
      <c r="F351" s="28"/>
      <c r="G351" s="28"/>
    </row>
    <row r="352" spans="1:7" x14ac:dyDescent="0.25">
      <c r="A352" s="22" t="s">
        <v>2342</v>
      </c>
      <c r="B352" s="38"/>
      <c r="C352" s="22"/>
      <c r="D352" s="22"/>
      <c r="E352" s="28"/>
      <c r="F352" s="28"/>
      <c r="G352" s="28"/>
    </row>
    <row r="353" spans="1:7" x14ac:dyDescent="0.25">
      <c r="A353" s="40"/>
      <c r="B353" s="40" t="s">
        <v>2343</v>
      </c>
      <c r="C353" s="40" t="s">
        <v>61</v>
      </c>
      <c r="D353" s="40" t="s">
        <v>1850</v>
      </c>
      <c r="E353" s="40"/>
      <c r="F353" s="40" t="s">
        <v>516</v>
      </c>
      <c r="G353" s="40" t="s">
        <v>2344</v>
      </c>
    </row>
    <row r="354" spans="1:7" x14ac:dyDescent="0.25">
      <c r="A354" s="22" t="s">
        <v>2345</v>
      </c>
      <c r="B354" s="38" t="s">
        <v>1900</v>
      </c>
      <c r="C354" s="654"/>
      <c r="D354" s="675"/>
      <c r="E354" s="28"/>
      <c r="F354" s="626" t="str">
        <f>IF($C$364=0,"",IF(C354="[for completion]","",IF(C354="","",C354/$C$364)))</f>
        <v/>
      </c>
      <c r="G354" s="626" t="str">
        <f>IF($D$364=0,"",IF(D354="[for completion]","",IF(D354="","",D354/$D$364)))</f>
        <v/>
      </c>
    </row>
    <row r="355" spans="1:7" x14ac:dyDescent="0.25">
      <c r="A355" s="22" t="s">
        <v>2346</v>
      </c>
      <c r="B355" s="38" t="s">
        <v>1902</v>
      </c>
      <c r="C355" s="654"/>
      <c r="D355" s="675"/>
      <c r="E355" s="28"/>
      <c r="F355" s="626" t="str">
        <f t="shared" ref="F355:F363" si="14">IF($C$364=0,"",IF(C355="[for completion]","",IF(C355="","",C355/$C$364)))</f>
        <v/>
      </c>
      <c r="G355" s="626" t="str">
        <f t="shared" ref="G355:G363" si="15">IF($D$364=0,"",IF(D355="[for completion]","",IF(D355="","",D355/$D$364)))</f>
        <v/>
      </c>
    </row>
    <row r="356" spans="1:7" x14ac:dyDescent="0.25">
      <c r="A356" s="22" t="s">
        <v>2347</v>
      </c>
      <c r="B356" s="38" t="s">
        <v>1904</v>
      </c>
      <c r="C356" s="654"/>
      <c r="D356" s="675"/>
      <c r="E356" s="28"/>
      <c r="F356" s="626" t="str">
        <f t="shared" si="14"/>
        <v/>
      </c>
      <c r="G356" s="626" t="str">
        <f>IF($D$364=0,"",IF(D356="[for completion]","",IF(D356="","",D356/$D$364)))</f>
        <v/>
      </c>
    </row>
    <row r="357" spans="1:7" x14ac:dyDescent="0.25">
      <c r="A357" s="22" t="s">
        <v>2348</v>
      </c>
      <c r="B357" s="38" t="s">
        <v>1906</v>
      </c>
      <c r="C357" s="654"/>
      <c r="D357" s="675"/>
      <c r="E357" s="28"/>
      <c r="F357" s="626" t="str">
        <f t="shared" si="14"/>
        <v/>
      </c>
      <c r="G357" s="626" t="str">
        <f t="shared" si="15"/>
        <v/>
      </c>
    </row>
    <row r="358" spans="1:7" x14ac:dyDescent="0.25">
      <c r="A358" s="22" t="s">
        <v>2349</v>
      </c>
      <c r="B358" s="38" t="s">
        <v>1908</v>
      </c>
      <c r="C358" s="654"/>
      <c r="D358" s="675"/>
      <c r="E358" s="28"/>
      <c r="F358" s="626" t="str">
        <f>IF($C$364=0,"",IF(C358="[for completion]","",IF(C358="","",C358/$C$364)))</f>
        <v/>
      </c>
      <c r="G358" s="626" t="str">
        <f t="shared" si="15"/>
        <v/>
      </c>
    </row>
    <row r="359" spans="1:7" x14ac:dyDescent="0.25">
      <c r="A359" s="22" t="s">
        <v>2350</v>
      </c>
      <c r="B359" s="38" t="s">
        <v>1910</v>
      </c>
      <c r="C359" s="654"/>
      <c r="D359" s="675"/>
      <c r="E359" s="28"/>
      <c r="F359" s="626" t="str">
        <f t="shared" si="14"/>
        <v/>
      </c>
      <c r="G359" s="626" t="str">
        <f>IF($D$364=0,"",IF(D359="[for completion]","",IF(D359="","",D359/$D$364)))</f>
        <v/>
      </c>
    </row>
    <row r="360" spans="1:7" x14ac:dyDescent="0.25">
      <c r="A360" s="22" t="s">
        <v>2351</v>
      </c>
      <c r="B360" s="38" t="s">
        <v>1912</v>
      </c>
      <c r="C360" s="654"/>
      <c r="D360" s="675"/>
      <c r="E360" s="28"/>
      <c r="F360" s="626" t="str">
        <f t="shared" si="14"/>
        <v/>
      </c>
      <c r="G360" s="626" t="str">
        <f t="shared" si="15"/>
        <v/>
      </c>
    </row>
    <row r="361" spans="1:7" x14ac:dyDescent="0.25">
      <c r="A361" s="22" t="s">
        <v>2352</v>
      </c>
      <c r="B361" s="38" t="s">
        <v>1914</v>
      </c>
      <c r="C361" s="654"/>
      <c r="D361" s="675"/>
      <c r="E361" s="28"/>
      <c r="F361" s="626" t="str">
        <f t="shared" si="14"/>
        <v/>
      </c>
      <c r="G361" s="626" t="str">
        <f t="shared" si="15"/>
        <v/>
      </c>
    </row>
    <row r="362" spans="1:7" x14ac:dyDescent="0.25">
      <c r="A362" s="22" t="s">
        <v>2353</v>
      </c>
      <c r="B362" s="38" t="s">
        <v>1916</v>
      </c>
      <c r="C362" s="654"/>
      <c r="D362" s="675"/>
      <c r="E362" s="28"/>
      <c r="F362" s="626" t="str">
        <f t="shared" si="14"/>
        <v/>
      </c>
      <c r="G362" s="626" t="str">
        <f t="shared" si="15"/>
        <v/>
      </c>
    </row>
    <row r="363" spans="1:7" x14ac:dyDescent="0.25">
      <c r="A363" s="22" t="s">
        <v>2354</v>
      </c>
      <c r="B363" s="38" t="s">
        <v>1870</v>
      </c>
      <c r="C363" s="654"/>
      <c r="D363" s="675"/>
      <c r="E363" s="28"/>
      <c r="F363" s="626" t="str">
        <f t="shared" si="14"/>
        <v/>
      </c>
      <c r="G363" s="626" t="str">
        <f t="shared" si="15"/>
        <v/>
      </c>
    </row>
    <row r="364" spans="1:7" x14ac:dyDescent="0.25">
      <c r="A364" s="22" t="s">
        <v>2355</v>
      </c>
      <c r="B364" s="38" t="s">
        <v>94</v>
      </c>
      <c r="C364" s="682">
        <v>0</v>
      </c>
      <c r="D364" s="98">
        <v>0</v>
      </c>
      <c r="E364" s="28"/>
      <c r="F364" s="678">
        <f>SUM(F354:F363)</f>
        <v>0</v>
      </c>
      <c r="G364" s="678">
        <f>SUM(G354:G363)</f>
        <v>0</v>
      </c>
    </row>
    <row r="365" spans="1:7" x14ac:dyDescent="0.25">
      <c r="A365" s="22" t="s">
        <v>2356</v>
      </c>
      <c r="B365" s="38"/>
      <c r="C365" s="22"/>
      <c r="D365" s="22"/>
      <c r="E365" s="28"/>
      <c r="F365" s="28"/>
      <c r="G365" s="28"/>
    </row>
    <row r="366" spans="1:7" x14ac:dyDescent="0.25">
      <c r="A366" s="40"/>
      <c r="B366" s="40" t="s">
        <v>2357</v>
      </c>
      <c r="C366" s="40" t="s">
        <v>61</v>
      </c>
      <c r="D366" s="40" t="s">
        <v>1850</v>
      </c>
      <c r="E366" s="40"/>
      <c r="F366" s="40" t="s">
        <v>516</v>
      </c>
      <c r="G366" s="40" t="s">
        <v>2344</v>
      </c>
    </row>
    <row r="367" spans="1:7" x14ac:dyDescent="0.25">
      <c r="A367" s="22" t="s">
        <v>2358</v>
      </c>
      <c r="B367" s="38" t="s">
        <v>1922</v>
      </c>
      <c r="C367" s="654"/>
      <c r="D367" s="675"/>
      <c r="E367" s="28"/>
      <c r="F367" s="626" t="str">
        <f>IF($C$374=0,"",IF(C367="[for completion]","",IF(C367="","",C367/$C$374)))</f>
        <v/>
      </c>
      <c r="G367" s="626" t="str">
        <f>IF($D$374=0,"",IF(D367="[for completion]","",IF(D367="","",D367/$D$374)))</f>
        <v/>
      </c>
    </row>
    <row r="368" spans="1:7" x14ac:dyDescent="0.25">
      <c r="A368" s="22" t="s">
        <v>2359</v>
      </c>
      <c r="B368" s="628" t="s">
        <v>1924</v>
      </c>
      <c r="C368" s="654"/>
      <c r="D368" s="675"/>
      <c r="E368" s="28"/>
      <c r="F368" s="626" t="str">
        <f t="shared" ref="F368:F373" si="16">IF($C$374=0,"",IF(C368="[for completion]","",IF(C368="","",C368/$C$374)))</f>
        <v/>
      </c>
      <c r="G368" s="626" t="str">
        <f t="shared" ref="G368:G373" si="17">IF($D$374=0,"",IF(D368="[for completion]","",IF(D368="","",D368/$D$374)))</f>
        <v/>
      </c>
    </row>
    <row r="369" spans="1:7" x14ac:dyDescent="0.25">
      <c r="A369" s="22" t="s">
        <v>2360</v>
      </c>
      <c r="B369" s="38" t="s">
        <v>1926</v>
      </c>
      <c r="C369" s="654"/>
      <c r="D369" s="675"/>
      <c r="E369" s="28"/>
      <c r="F369" s="626" t="str">
        <f t="shared" si="16"/>
        <v/>
      </c>
      <c r="G369" s="626" t="str">
        <f t="shared" si="17"/>
        <v/>
      </c>
    </row>
    <row r="370" spans="1:7" x14ac:dyDescent="0.25">
      <c r="A370" s="22" t="s">
        <v>2361</v>
      </c>
      <c r="B370" s="38" t="s">
        <v>1928</v>
      </c>
      <c r="C370" s="654"/>
      <c r="D370" s="675"/>
      <c r="E370" s="28"/>
      <c r="F370" s="626" t="str">
        <f t="shared" si="16"/>
        <v/>
      </c>
      <c r="G370" s="626" t="str">
        <f t="shared" si="17"/>
        <v/>
      </c>
    </row>
    <row r="371" spans="1:7" x14ac:dyDescent="0.25">
      <c r="A371" s="22" t="s">
        <v>2362</v>
      </c>
      <c r="B371" s="38" t="s">
        <v>1930</v>
      </c>
      <c r="C371" s="654"/>
      <c r="D371" s="675"/>
      <c r="E371" s="28"/>
      <c r="F371" s="626" t="str">
        <f t="shared" si="16"/>
        <v/>
      </c>
      <c r="G371" s="626" t="str">
        <f t="shared" si="17"/>
        <v/>
      </c>
    </row>
    <row r="372" spans="1:7" x14ac:dyDescent="0.25">
      <c r="A372" s="22" t="s">
        <v>2363</v>
      </c>
      <c r="B372" s="38" t="s">
        <v>1932</v>
      </c>
      <c r="C372" s="654"/>
      <c r="D372" s="675"/>
      <c r="E372" s="28"/>
      <c r="F372" s="626" t="str">
        <f t="shared" si="16"/>
        <v/>
      </c>
      <c r="G372" s="626" t="str">
        <f t="shared" si="17"/>
        <v/>
      </c>
    </row>
    <row r="373" spans="1:7" x14ac:dyDescent="0.25">
      <c r="A373" s="22" t="s">
        <v>2364</v>
      </c>
      <c r="B373" s="38" t="s">
        <v>1841</v>
      </c>
      <c r="C373" s="654"/>
      <c r="D373" s="675"/>
      <c r="E373" s="28"/>
      <c r="F373" s="626" t="str">
        <f t="shared" si="16"/>
        <v/>
      </c>
      <c r="G373" s="626" t="str">
        <f t="shared" si="17"/>
        <v/>
      </c>
    </row>
    <row r="374" spans="1:7" x14ac:dyDescent="0.25">
      <c r="A374" s="22" t="s">
        <v>2365</v>
      </c>
      <c r="B374" s="38" t="s">
        <v>94</v>
      </c>
      <c r="C374" s="682">
        <f>SUM(C367:C373)</f>
        <v>0</v>
      </c>
      <c r="D374" s="98">
        <f>SUM(D367:D373)</f>
        <v>0</v>
      </c>
      <c r="E374" s="28"/>
      <c r="F374" s="678">
        <f>SUM(F367:F373)</f>
        <v>0</v>
      </c>
      <c r="G374" s="678">
        <f>SUM(G367:G373)</f>
        <v>0</v>
      </c>
    </row>
    <row r="375" spans="1:7" x14ac:dyDescent="0.25">
      <c r="A375" s="22" t="s">
        <v>2366</v>
      </c>
      <c r="B375" s="38"/>
      <c r="C375" s="22"/>
      <c r="D375" s="22"/>
      <c r="E375" s="28"/>
      <c r="F375" s="28"/>
      <c r="G375" s="28"/>
    </row>
    <row r="376" spans="1:7" x14ac:dyDescent="0.25">
      <c r="A376" s="40"/>
      <c r="B376" s="40" t="s">
        <v>2367</v>
      </c>
      <c r="C376" s="40" t="s">
        <v>61</v>
      </c>
      <c r="D376" s="40" t="s">
        <v>1850</v>
      </c>
      <c r="E376" s="40"/>
      <c r="F376" s="40" t="s">
        <v>516</v>
      </c>
      <c r="G376" s="40" t="s">
        <v>2344</v>
      </c>
    </row>
    <row r="377" spans="1:7" x14ac:dyDescent="0.25">
      <c r="A377" s="22" t="s">
        <v>2368</v>
      </c>
      <c r="B377" s="38" t="s">
        <v>2369</v>
      </c>
      <c r="C377" s="654"/>
      <c r="D377" s="675"/>
      <c r="E377" s="28"/>
      <c r="F377" s="626" t="str">
        <f>IF($C$381=0,"",IF(C377="[for completion]","",IF(C377="","",C377/$C$381)))</f>
        <v/>
      </c>
      <c r="G377" s="626" t="str">
        <f>IF($D$381=0,"",IF(D377="[for completion]","",IF(D377="","",D377/$D$381)))</f>
        <v/>
      </c>
    </row>
    <row r="378" spans="1:7" x14ac:dyDescent="0.25">
      <c r="A378" s="22" t="s">
        <v>2370</v>
      </c>
      <c r="B378" s="628" t="s">
        <v>1946</v>
      </c>
      <c r="C378" s="654"/>
      <c r="D378" s="675"/>
      <c r="E378" s="28"/>
      <c r="F378" s="626" t="str">
        <f t="shared" ref="F378:F380" si="18">IF($C$381=0,"",IF(C378="[for completion]","",IF(C378="","",C378/$C$381)))</f>
        <v/>
      </c>
      <c r="G378" s="626" t="str">
        <f t="shared" ref="G378:G380" si="19">IF($D$381=0,"",IF(D378="[for completion]","",IF(D378="","",D378/$D$381)))</f>
        <v/>
      </c>
    </row>
    <row r="379" spans="1:7" x14ac:dyDescent="0.25">
      <c r="A379" s="22" t="s">
        <v>2371</v>
      </c>
      <c r="B379" s="38" t="s">
        <v>1841</v>
      </c>
      <c r="C379" s="654"/>
      <c r="D379" s="675"/>
      <c r="E379" s="28"/>
      <c r="F379" s="626" t="str">
        <f t="shared" si="18"/>
        <v/>
      </c>
      <c r="G379" s="626" t="str">
        <f>IF($D$381=0,"",IF(D379="[for completion]","",IF(D379="","",D379/$D$381)))</f>
        <v/>
      </c>
    </row>
    <row r="380" spans="1:7" x14ac:dyDescent="0.25">
      <c r="A380" s="22" t="s">
        <v>2372</v>
      </c>
      <c r="B380" s="558" t="s">
        <v>1870</v>
      </c>
      <c r="C380" s="654"/>
      <c r="D380" s="675"/>
      <c r="E380" s="28"/>
      <c r="F380" s="626" t="str">
        <f t="shared" si="18"/>
        <v/>
      </c>
      <c r="G380" s="626" t="str">
        <f t="shared" si="19"/>
        <v/>
      </c>
    </row>
    <row r="381" spans="1:7" x14ac:dyDescent="0.25">
      <c r="A381" s="22" t="s">
        <v>2373</v>
      </c>
      <c r="B381" s="38" t="s">
        <v>94</v>
      </c>
      <c r="C381" s="682">
        <f>SUM(C377:C380)</f>
        <v>0</v>
      </c>
      <c r="D381" s="98">
        <f>SUM(D377:D380)</f>
        <v>0</v>
      </c>
      <c r="E381" s="28"/>
      <c r="F381" s="678">
        <f>SUM(F377:F380)</f>
        <v>0</v>
      </c>
      <c r="G381" s="678">
        <f>SUM(G377:G380)</f>
        <v>0</v>
      </c>
    </row>
    <row r="382" spans="1:7" x14ac:dyDescent="0.25">
      <c r="A382" s="22" t="s">
        <v>2374</v>
      </c>
      <c r="B382" s="558"/>
      <c r="C382" s="635"/>
      <c r="D382" s="558"/>
      <c r="E382" s="637"/>
      <c r="F382" s="637"/>
      <c r="G382" s="637"/>
    </row>
    <row r="383" spans="1:7" x14ac:dyDescent="0.25">
      <c r="A383" s="690"/>
      <c r="B383" s="689" t="s">
        <v>2495</v>
      </c>
      <c r="C383" s="690" t="s">
        <v>61</v>
      </c>
      <c r="D383" s="690" t="s">
        <v>1850</v>
      </c>
      <c r="E383" s="690"/>
      <c r="F383" s="690" t="s">
        <v>516</v>
      </c>
      <c r="G383" s="690" t="s">
        <v>1851</v>
      </c>
    </row>
    <row r="384" spans="1:7" x14ac:dyDescent="0.25">
      <c r="A384" s="624" t="s">
        <v>2677</v>
      </c>
      <c r="B384" s="623" t="s">
        <v>2678</v>
      </c>
      <c r="C384" s="624" t="s">
        <v>2679</v>
      </c>
      <c r="D384" s="624" t="s">
        <v>2679</v>
      </c>
      <c r="E384" s="629"/>
      <c r="F384" s="634" t="str">
        <f>IF($C$402=0,"",IF(C384="[for completion]","",IF(C384="","",C384/$C$402)))</f>
        <v/>
      </c>
      <c r="G384" s="634" t="str">
        <f>IF($D$402=0,"",IF(D384="[for completion]","",IF(D384="","",D384/$D$402)))</f>
        <v/>
      </c>
    </row>
    <row r="385" spans="1:7" x14ac:dyDescent="0.25">
      <c r="A385" s="624" t="s">
        <v>2680</v>
      </c>
      <c r="B385" s="623" t="s">
        <v>2678</v>
      </c>
      <c r="C385" s="624" t="s">
        <v>2679</v>
      </c>
      <c r="D385" s="624" t="s">
        <v>2679</v>
      </c>
      <c r="E385" s="629"/>
      <c r="F385" s="634" t="str">
        <f t="shared" ref="F385:F401" si="20">IF($C$402=0,"",IF(C385="[for completion]","",IF(C385="","",C385/$C$402)))</f>
        <v/>
      </c>
      <c r="G385" s="634" t="str">
        <f t="shared" ref="G385:G401" si="21">IF($D$402=0,"",IF(D385="[for completion]","",IF(D385="","",D385/$D$402)))</f>
        <v/>
      </c>
    </row>
    <row r="386" spans="1:7" x14ac:dyDescent="0.25">
      <c r="A386" s="624" t="s">
        <v>2681</v>
      </c>
      <c r="B386" s="623" t="s">
        <v>2678</v>
      </c>
      <c r="C386" s="624" t="s">
        <v>2679</v>
      </c>
      <c r="D386" s="624" t="s">
        <v>2679</v>
      </c>
      <c r="E386" s="629"/>
      <c r="F386" s="634" t="str">
        <f t="shared" si="20"/>
        <v/>
      </c>
      <c r="G386" s="634" t="str">
        <f t="shared" si="21"/>
        <v/>
      </c>
    </row>
    <row r="387" spans="1:7" x14ac:dyDescent="0.25">
      <c r="A387" s="624" t="s">
        <v>2682</v>
      </c>
      <c r="B387" s="623" t="s">
        <v>2678</v>
      </c>
      <c r="C387" s="624" t="s">
        <v>2679</v>
      </c>
      <c r="D387" s="624" t="s">
        <v>2679</v>
      </c>
      <c r="E387" s="629"/>
      <c r="F387" s="634" t="str">
        <f t="shared" si="20"/>
        <v/>
      </c>
      <c r="G387" s="634" t="str">
        <f t="shared" si="21"/>
        <v/>
      </c>
    </row>
    <row r="388" spans="1:7" x14ac:dyDescent="0.25">
      <c r="A388" s="624" t="s">
        <v>2683</v>
      </c>
      <c r="B388" s="623" t="s">
        <v>2678</v>
      </c>
      <c r="C388" s="624" t="s">
        <v>2679</v>
      </c>
      <c r="D388" s="624" t="s">
        <v>2679</v>
      </c>
      <c r="E388" s="629"/>
      <c r="F388" s="634" t="str">
        <f t="shared" si="20"/>
        <v/>
      </c>
      <c r="G388" s="634" t="str">
        <f t="shared" si="21"/>
        <v/>
      </c>
    </row>
    <row r="389" spans="1:7" x14ac:dyDescent="0.25">
      <c r="A389" s="624" t="s">
        <v>2684</v>
      </c>
      <c r="B389" s="623" t="s">
        <v>2678</v>
      </c>
      <c r="C389" s="624" t="s">
        <v>2679</v>
      </c>
      <c r="D389" s="624" t="s">
        <v>2679</v>
      </c>
      <c r="E389" s="629"/>
      <c r="F389" s="634" t="str">
        <f t="shared" si="20"/>
        <v/>
      </c>
      <c r="G389" s="634" t="str">
        <f t="shared" si="21"/>
        <v/>
      </c>
    </row>
    <row r="390" spans="1:7" x14ac:dyDescent="0.25">
      <c r="A390" s="624" t="s">
        <v>2685</v>
      </c>
      <c r="B390" s="623" t="s">
        <v>2678</v>
      </c>
      <c r="C390" s="624" t="s">
        <v>2679</v>
      </c>
      <c r="D390" s="624" t="s">
        <v>2679</v>
      </c>
      <c r="E390" s="629"/>
      <c r="F390" s="634" t="str">
        <f t="shared" si="20"/>
        <v/>
      </c>
      <c r="G390" s="634" t="str">
        <f t="shared" si="21"/>
        <v/>
      </c>
    </row>
    <row r="391" spans="1:7" x14ac:dyDescent="0.25">
      <c r="A391" s="624" t="s">
        <v>2686</v>
      </c>
      <c r="B391" s="623" t="s">
        <v>2678</v>
      </c>
      <c r="C391" s="624" t="s">
        <v>2679</v>
      </c>
      <c r="D391" s="624" t="s">
        <v>2679</v>
      </c>
      <c r="E391" s="629"/>
      <c r="F391" s="634" t="str">
        <f t="shared" si="20"/>
        <v/>
      </c>
      <c r="G391" s="634" t="str">
        <f t="shared" si="21"/>
        <v/>
      </c>
    </row>
    <row r="392" spans="1:7" x14ac:dyDescent="0.25">
      <c r="A392" s="624" t="s">
        <v>2687</v>
      </c>
      <c r="B392" s="623" t="s">
        <v>2678</v>
      </c>
      <c r="C392" s="624" t="s">
        <v>2679</v>
      </c>
      <c r="D392" s="624" t="s">
        <v>2679</v>
      </c>
      <c r="E392" s="629"/>
      <c r="F392" s="634" t="str">
        <f t="shared" si="20"/>
        <v/>
      </c>
      <c r="G392" s="634" t="str">
        <f t="shared" si="21"/>
        <v/>
      </c>
    </row>
    <row r="393" spans="1:7" x14ac:dyDescent="0.25">
      <c r="A393" s="624" t="s">
        <v>2688</v>
      </c>
      <c r="B393" s="623" t="s">
        <v>2678</v>
      </c>
      <c r="C393" s="624" t="s">
        <v>2679</v>
      </c>
      <c r="D393" s="624" t="s">
        <v>2679</v>
      </c>
      <c r="E393" s="629"/>
      <c r="F393" s="634" t="str">
        <f t="shared" si="20"/>
        <v/>
      </c>
      <c r="G393" s="634" t="str">
        <f t="shared" si="21"/>
        <v/>
      </c>
    </row>
    <row r="394" spans="1:7" x14ac:dyDescent="0.25">
      <c r="A394" s="624" t="s">
        <v>2689</v>
      </c>
      <c r="B394" s="623" t="s">
        <v>2678</v>
      </c>
      <c r="C394" s="624" t="s">
        <v>2679</v>
      </c>
      <c r="D394" s="624" t="s">
        <v>2679</v>
      </c>
      <c r="E394" s="629"/>
      <c r="F394" s="634" t="str">
        <f t="shared" si="20"/>
        <v/>
      </c>
      <c r="G394" s="634" t="str">
        <f t="shared" si="21"/>
        <v/>
      </c>
    </row>
    <row r="395" spans="1:7" x14ac:dyDescent="0.25">
      <c r="A395" s="624" t="s">
        <v>2690</v>
      </c>
      <c r="B395" s="623" t="s">
        <v>2678</v>
      </c>
      <c r="C395" s="624" t="s">
        <v>2679</v>
      </c>
      <c r="D395" s="624" t="s">
        <v>2679</v>
      </c>
      <c r="E395" s="629"/>
      <c r="F395" s="634" t="str">
        <f t="shared" si="20"/>
        <v/>
      </c>
      <c r="G395" s="634" t="str">
        <f t="shared" si="21"/>
        <v/>
      </c>
    </row>
    <row r="396" spans="1:7" x14ac:dyDescent="0.25">
      <c r="A396" s="624" t="s">
        <v>2691</v>
      </c>
      <c r="B396" s="623" t="s">
        <v>2678</v>
      </c>
      <c r="C396" s="624" t="s">
        <v>2679</v>
      </c>
      <c r="D396" s="624" t="s">
        <v>2679</v>
      </c>
      <c r="E396" s="629"/>
      <c r="F396" s="634" t="str">
        <f t="shared" si="20"/>
        <v/>
      </c>
      <c r="G396" s="634" t="str">
        <f t="shared" si="21"/>
        <v/>
      </c>
    </row>
    <row r="397" spans="1:7" x14ac:dyDescent="0.25">
      <c r="A397" s="624" t="s">
        <v>2692</v>
      </c>
      <c r="B397" s="623" t="s">
        <v>2678</v>
      </c>
      <c r="C397" s="624" t="s">
        <v>2679</v>
      </c>
      <c r="D397" s="624" t="s">
        <v>2679</v>
      </c>
      <c r="E397" s="629"/>
      <c r="F397" s="634" t="str">
        <f t="shared" si="20"/>
        <v/>
      </c>
      <c r="G397" s="634" t="str">
        <f t="shared" si="21"/>
        <v/>
      </c>
    </row>
    <row r="398" spans="1:7" x14ac:dyDescent="0.25">
      <c r="A398" s="624" t="s">
        <v>2693</v>
      </c>
      <c r="B398" s="623" t="s">
        <v>2678</v>
      </c>
      <c r="C398" s="624" t="s">
        <v>2679</v>
      </c>
      <c r="D398" s="624" t="s">
        <v>2679</v>
      </c>
      <c r="E398" s="629"/>
      <c r="F398" s="634" t="str">
        <f t="shared" si="20"/>
        <v/>
      </c>
      <c r="G398" s="634" t="str">
        <f t="shared" si="21"/>
        <v/>
      </c>
    </row>
    <row r="399" spans="1:7" x14ac:dyDescent="0.25">
      <c r="A399" s="624" t="s">
        <v>2694</v>
      </c>
      <c r="B399" s="623" t="s">
        <v>2678</v>
      </c>
      <c r="C399" s="624" t="s">
        <v>2679</v>
      </c>
      <c r="D399" s="624" t="s">
        <v>2679</v>
      </c>
      <c r="E399" s="629"/>
      <c r="F399" s="634" t="str">
        <f t="shared" si="20"/>
        <v/>
      </c>
      <c r="G399" s="634" t="str">
        <f t="shared" si="21"/>
        <v/>
      </c>
    </row>
    <row r="400" spans="1:7" x14ac:dyDescent="0.25">
      <c r="A400" s="624" t="s">
        <v>2695</v>
      </c>
      <c r="B400" s="623" t="s">
        <v>2678</v>
      </c>
      <c r="C400" s="624" t="s">
        <v>2679</v>
      </c>
      <c r="D400" s="624" t="s">
        <v>2679</v>
      </c>
      <c r="E400" s="629"/>
      <c r="F400" s="634" t="str">
        <f t="shared" si="20"/>
        <v/>
      </c>
      <c r="G400" s="634" t="str">
        <f t="shared" si="21"/>
        <v/>
      </c>
    </row>
    <row r="401" spans="1:7" x14ac:dyDescent="0.25">
      <c r="A401" s="624" t="s">
        <v>2696</v>
      </c>
      <c r="B401" s="623" t="s">
        <v>1870</v>
      </c>
      <c r="C401" s="624" t="s">
        <v>2679</v>
      </c>
      <c r="D401" s="624" t="s">
        <v>2679</v>
      </c>
      <c r="E401" s="629"/>
      <c r="F401" s="634" t="str">
        <f t="shared" si="20"/>
        <v/>
      </c>
      <c r="G401" s="634" t="str">
        <f t="shared" si="21"/>
        <v/>
      </c>
    </row>
    <row r="402" spans="1:7" x14ac:dyDescent="0.25">
      <c r="A402" s="624" t="s">
        <v>2697</v>
      </c>
      <c r="B402" s="623" t="s">
        <v>94</v>
      </c>
      <c r="C402" s="632">
        <f>SUM(C384:C401)</f>
        <v>0</v>
      </c>
      <c r="D402" s="624">
        <f>SUM(D384:D401)</f>
        <v>0</v>
      </c>
      <c r="E402" s="629"/>
      <c r="F402" s="693">
        <f>SUM(F384:F401)</f>
        <v>0</v>
      </c>
      <c r="G402" s="693">
        <f>SUM(G384:G401)</f>
        <v>0</v>
      </c>
    </row>
    <row r="403" spans="1:7" x14ac:dyDescent="0.25">
      <c r="A403" s="624" t="s">
        <v>2698</v>
      </c>
      <c r="B403" s="624"/>
      <c r="C403" s="694"/>
      <c r="D403" s="624"/>
      <c r="E403" s="629"/>
      <c r="F403" s="629"/>
      <c r="G403" s="629"/>
    </row>
    <row r="404" spans="1:7" x14ac:dyDescent="0.25">
      <c r="A404" s="624" t="s">
        <v>2699</v>
      </c>
      <c r="B404" s="624"/>
      <c r="C404" s="694"/>
      <c r="D404" s="624"/>
      <c r="E404" s="629"/>
      <c r="F404" s="629"/>
      <c r="G404" s="629"/>
    </row>
    <row r="405" spans="1:7" x14ac:dyDescent="0.25">
      <c r="A405" s="624" t="s">
        <v>2700</v>
      </c>
      <c r="B405" s="624"/>
      <c r="C405" s="694"/>
      <c r="D405" s="624"/>
      <c r="E405" s="629"/>
      <c r="F405" s="629"/>
      <c r="G405" s="629"/>
    </row>
    <row r="406" spans="1:7" x14ac:dyDescent="0.25">
      <c r="A406" s="624" t="s">
        <v>2701</v>
      </c>
      <c r="B406" s="624"/>
      <c r="C406" s="694"/>
      <c r="D406" s="624"/>
      <c r="E406" s="629"/>
      <c r="F406" s="629"/>
      <c r="G406" s="629"/>
    </row>
    <row r="407" spans="1:7" x14ac:dyDescent="0.25">
      <c r="A407" s="624" t="s">
        <v>2702</v>
      </c>
      <c r="B407" s="624"/>
      <c r="C407" s="694"/>
      <c r="D407" s="624"/>
      <c r="E407" s="629"/>
      <c r="F407" s="629"/>
      <c r="G407" s="629"/>
    </row>
    <row r="408" spans="1:7" x14ac:dyDescent="0.25">
      <c r="A408" s="624" t="s">
        <v>2703</v>
      </c>
      <c r="B408" s="624"/>
      <c r="C408" s="694"/>
      <c r="D408" s="624"/>
      <c r="E408" s="629"/>
      <c r="F408" s="629"/>
      <c r="G408" s="629"/>
    </row>
    <row r="409" spans="1:7" x14ac:dyDescent="0.25">
      <c r="A409" s="624" t="s">
        <v>2704</v>
      </c>
      <c r="B409" s="624"/>
      <c r="C409" s="694"/>
      <c r="D409" s="624"/>
      <c r="E409" s="629"/>
      <c r="F409" s="629"/>
      <c r="G409" s="629"/>
    </row>
    <row r="410" spans="1:7" x14ac:dyDescent="0.25">
      <c r="A410" s="624" t="s">
        <v>2705</v>
      </c>
      <c r="B410" s="624"/>
      <c r="C410" s="694"/>
      <c r="D410" s="624"/>
      <c r="E410" s="629"/>
      <c r="F410" s="629"/>
      <c r="G410" s="629"/>
    </row>
    <row r="411" spans="1:7" x14ac:dyDescent="0.25">
      <c r="A411" s="624" t="s">
        <v>2706</v>
      </c>
      <c r="B411" s="624"/>
      <c r="C411" s="694"/>
      <c r="D411" s="624"/>
      <c r="E411" s="629"/>
      <c r="F411" s="629"/>
      <c r="G411" s="629"/>
    </row>
    <row r="412" spans="1:7" x14ac:dyDescent="0.25">
      <c r="A412" s="624" t="s">
        <v>2707</v>
      </c>
      <c r="B412" s="624"/>
      <c r="C412" s="694"/>
      <c r="D412" s="624"/>
      <c r="E412" s="629"/>
      <c r="F412" s="629"/>
      <c r="G412" s="629"/>
    </row>
    <row r="413" spans="1:7" x14ac:dyDescent="0.25">
      <c r="A413" s="624" t="s">
        <v>2708</v>
      </c>
      <c r="B413" s="624"/>
      <c r="C413" s="694"/>
      <c r="D413" s="624"/>
      <c r="E413" s="629"/>
      <c r="F413" s="629"/>
      <c r="G413" s="629"/>
    </row>
    <row r="414" spans="1:7" x14ac:dyDescent="0.25">
      <c r="A414" s="624" t="s">
        <v>2709</v>
      </c>
      <c r="B414" s="624"/>
      <c r="C414" s="694"/>
      <c r="D414" s="624"/>
      <c r="E414" s="629"/>
      <c r="F414" s="629"/>
      <c r="G414" s="629"/>
    </row>
    <row r="415" spans="1:7" x14ac:dyDescent="0.25">
      <c r="A415" s="624" t="s">
        <v>2710</v>
      </c>
      <c r="B415" s="624"/>
      <c r="C415" s="694"/>
      <c r="D415" s="624"/>
      <c r="E415" s="629"/>
      <c r="F415" s="629"/>
      <c r="G415" s="629"/>
    </row>
    <row r="416" spans="1:7" x14ac:dyDescent="0.25">
      <c r="A416" s="624" t="s">
        <v>2711</v>
      </c>
      <c r="B416" s="624"/>
      <c r="C416" s="694"/>
      <c r="D416" s="624"/>
      <c r="E416" s="629"/>
      <c r="F416" s="629"/>
      <c r="G416" s="629"/>
    </row>
    <row r="417" spans="1:7" x14ac:dyDescent="0.25">
      <c r="A417" s="624" t="s">
        <v>2712</v>
      </c>
      <c r="B417" s="624"/>
      <c r="C417" s="694"/>
      <c r="D417" s="624"/>
      <c r="E417" s="629"/>
      <c r="F417" s="629"/>
      <c r="G417" s="629"/>
    </row>
    <row r="418" spans="1:7" x14ac:dyDescent="0.25">
      <c r="A418" s="624" t="s">
        <v>2713</v>
      </c>
      <c r="B418" s="624"/>
      <c r="C418" s="694"/>
      <c r="D418" s="624"/>
      <c r="E418" s="629"/>
      <c r="F418" s="629"/>
      <c r="G418" s="629"/>
    </row>
    <row r="419" spans="1:7" x14ac:dyDescent="0.25">
      <c r="A419" s="624" t="s">
        <v>2714</v>
      </c>
      <c r="B419" s="624"/>
      <c r="C419" s="694"/>
      <c r="D419" s="624"/>
      <c r="E419" s="629"/>
      <c r="F419" s="629"/>
      <c r="G419" s="629"/>
    </row>
    <row r="420" spans="1:7" x14ac:dyDescent="0.25">
      <c r="A420" s="624" t="s">
        <v>2715</v>
      </c>
      <c r="B420" s="624"/>
      <c r="C420" s="694"/>
      <c r="D420" s="624"/>
      <c r="E420" s="629"/>
      <c r="F420" s="629"/>
      <c r="G420" s="629"/>
    </row>
    <row r="421" spans="1:7" x14ac:dyDescent="0.25">
      <c r="A421" s="624" t="s">
        <v>2716</v>
      </c>
      <c r="B421" s="624"/>
      <c r="C421" s="694"/>
      <c r="D421" s="624"/>
      <c r="E421" s="629"/>
      <c r="F421" s="629"/>
      <c r="G421" s="629"/>
    </row>
    <row r="422" spans="1:7" x14ac:dyDescent="0.25">
      <c r="A422" s="624" t="s">
        <v>2717</v>
      </c>
      <c r="B422" s="624"/>
      <c r="C422" s="694"/>
      <c r="D422" s="624"/>
      <c r="E422" s="629"/>
      <c r="F422" s="629"/>
      <c r="G422" s="629"/>
    </row>
    <row r="423" spans="1:7" x14ac:dyDescent="0.25">
      <c r="A423" s="624" t="s">
        <v>2718</v>
      </c>
      <c r="B423" s="624"/>
      <c r="C423" s="694"/>
      <c r="D423" s="624"/>
      <c r="E423" s="629"/>
      <c r="F423" s="629"/>
      <c r="G423" s="629"/>
    </row>
    <row r="424" spans="1:7" x14ac:dyDescent="0.25">
      <c r="A424" s="624" t="s">
        <v>2719</v>
      </c>
      <c r="B424" s="624"/>
      <c r="C424" s="694"/>
      <c r="D424" s="624"/>
      <c r="E424" s="629"/>
      <c r="F424" s="629"/>
      <c r="G424" s="629"/>
    </row>
    <row r="425" spans="1:7" x14ac:dyDescent="0.25">
      <c r="A425" s="624" t="s">
        <v>2720</v>
      </c>
      <c r="B425" s="624"/>
      <c r="C425" s="694"/>
      <c r="D425" s="624"/>
      <c r="E425" s="629"/>
      <c r="F425" s="629"/>
      <c r="G425" s="629"/>
    </row>
    <row r="426" spans="1:7" x14ac:dyDescent="0.25">
      <c r="A426" s="624" t="s">
        <v>2721</v>
      </c>
      <c r="B426" s="624"/>
      <c r="C426" s="694"/>
      <c r="D426" s="624"/>
      <c r="E426" s="629"/>
      <c r="F426" s="629"/>
      <c r="G426" s="629"/>
    </row>
    <row r="427" spans="1:7" x14ac:dyDescent="0.25">
      <c r="A427" s="624" t="s">
        <v>2722</v>
      </c>
      <c r="B427" s="624"/>
      <c r="C427" s="694"/>
      <c r="D427" s="624"/>
      <c r="E427" s="629"/>
      <c r="F427" s="629"/>
      <c r="G427" s="629"/>
    </row>
    <row r="428" spans="1:7" x14ac:dyDescent="0.25">
      <c r="A428" s="624" t="s">
        <v>2723</v>
      </c>
      <c r="B428" s="624"/>
      <c r="C428" s="694"/>
      <c r="D428" s="624"/>
      <c r="E428" s="629"/>
      <c r="F428" s="629"/>
      <c r="G428" s="629"/>
    </row>
    <row r="429" spans="1:7" x14ac:dyDescent="0.25">
      <c r="A429" s="624" t="s">
        <v>2724</v>
      </c>
      <c r="B429" s="624"/>
      <c r="C429" s="694"/>
      <c r="D429" s="624"/>
      <c r="E429" s="629"/>
      <c r="F429" s="629"/>
      <c r="G429" s="629"/>
    </row>
    <row r="430" spans="1:7" x14ac:dyDescent="0.25">
      <c r="A430" s="624" t="s">
        <v>2725</v>
      </c>
      <c r="B430" s="624"/>
      <c r="C430" s="694"/>
      <c r="D430" s="624"/>
      <c r="E430" s="629"/>
      <c r="F430" s="629"/>
      <c r="G430" s="629"/>
    </row>
    <row r="431" spans="1:7" x14ac:dyDescent="0.25">
      <c r="A431" s="624" t="s">
        <v>2726</v>
      </c>
      <c r="B431" s="624"/>
      <c r="C431" s="694"/>
      <c r="D431" s="624"/>
      <c r="E431" s="629"/>
      <c r="F431" s="629"/>
      <c r="G431" s="629"/>
    </row>
    <row r="432" spans="1:7" ht="18.75" x14ac:dyDescent="0.25">
      <c r="A432" s="695"/>
      <c r="B432" s="696" t="s">
        <v>2375</v>
      </c>
      <c r="C432" s="695"/>
      <c r="D432" s="695"/>
      <c r="E432" s="695"/>
      <c r="F432" s="695"/>
      <c r="G432" s="695"/>
    </row>
    <row r="433" spans="1:7" x14ac:dyDescent="0.25">
      <c r="A433" s="690"/>
      <c r="B433" s="690" t="s">
        <v>2544</v>
      </c>
      <c r="C433" s="690" t="s">
        <v>688</v>
      </c>
      <c r="D433" s="690" t="s">
        <v>689</v>
      </c>
      <c r="E433" s="690"/>
      <c r="F433" s="690" t="s">
        <v>517</v>
      </c>
      <c r="G433" s="690" t="s">
        <v>690</v>
      </c>
    </row>
    <row r="434" spans="1:7" x14ac:dyDescent="0.25">
      <c r="A434" s="624" t="s">
        <v>2376</v>
      </c>
      <c r="B434" s="624" t="s">
        <v>692</v>
      </c>
      <c r="C434" s="697" t="s">
        <v>2679</v>
      </c>
      <c r="D434" s="691"/>
      <c r="E434" s="691"/>
      <c r="F434" s="698"/>
      <c r="G434" s="698"/>
    </row>
    <row r="435" spans="1:7" x14ac:dyDescent="0.25">
      <c r="A435" s="691"/>
      <c r="B435" s="624"/>
      <c r="C435" s="624"/>
      <c r="D435" s="691"/>
      <c r="E435" s="691"/>
      <c r="F435" s="698"/>
      <c r="G435" s="698"/>
    </row>
    <row r="436" spans="1:7" x14ac:dyDescent="0.25">
      <c r="A436" s="624"/>
      <c r="B436" s="624" t="s">
        <v>693</v>
      </c>
      <c r="C436" s="624"/>
      <c r="D436" s="691"/>
      <c r="E436" s="691"/>
      <c r="F436" s="698"/>
      <c r="G436" s="698"/>
    </row>
    <row r="437" spans="1:7" x14ac:dyDescent="0.25">
      <c r="A437" s="624" t="s">
        <v>2377</v>
      </c>
      <c r="B437" s="623" t="s">
        <v>2678</v>
      </c>
      <c r="C437" s="697" t="s">
        <v>2679</v>
      </c>
      <c r="D437" s="697" t="s">
        <v>2679</v>
      </c>
      <c r="E437" s="691"/>
      <c r="F437" s="634" t="str">
        <f>IF($C$461=0,"",IF(C437="[for completion]","",IF(C437="","",C437/$C$461)))</f>
        <v/>
      </c>
      <c r="G437" s="634" t="str">
        <f>IF($D$461=0,"",IF(D437="[for completion]","",IF(D437="","",D437/$D$461)))</f>
        <v/>
      </c>
    </row>
    <row r="438" spans="1:7" x14ac:dyDescent="0.25">
      <c r="A438" s="624" t="s">
        <v>2378</v>
      </c>
      <c r="B438" s="623" t="s">
        <v>2678</v>
      </c>
      <c r="C438" s="697" t="s">
        <v>2679</v>
      </c>
      <c r="D438" s="697" t="s">
        <v>2679</v>
      </c>
      <c r="E438" s="691"/>
      <c r="F438" s="634" t="str">
        <f t="shared" ref="F438:F460" si="22">IF($C$461=0,"",IF(C438="[for completion]","",IF(C438="","",C438/$C$461)))</f>
        <v/>
      </c>
      <c r="G438" s="634" t="str">
        <f t="shared" ref="G438:G460" si="23">IF($D$461=0,"",IF(D438="[for completion]","",IF(D438="","",D438/$D$461)))</f>
        <v/>
      </c>
    </row>
    <row r="439" spans="1:7" x14ac:dyDescent="0.25">
      <c r="A439" s="624" t="s">
        <v>2379</v>
      </c>
      <c r="B439" s="623" t="s">
        <v>2678</v>
      </c>
      <c r="C439" s="697" t="s">
        <v>2679</v>
      </c>
      <c r="D439" s="697" t="s">
        <v>2679</v>
      </c>
      <c r="E439" s="691"/>
      <c r="F439" s="634" t="str">
        <f t="shared" si="22"/>
        <v/>
      </c>
      <c r="G439" s="634" t="str">
        <f t="shared" si="23"/>
        <v/>
      </c>
    </row>
    <row r="440" spans="1:7" x14ac:dyDescent="0.25">
      <c r="A440" s="624" t="s">
        <v>2380</v>
      </c>
      <c r="B440" s="623" t="s">
        <v>2678</v>
      </c>
      <c r="C440" s="697" t="s">
        <v>2679</v>
      </c>
      <c r="D440" s="697" t="s">
        <v>2679</v>
      </c>
      <c r="E440" s="691"/>
      <c r="F440" s="634" t="str">
        <f t="shared" si="22"/>
        <v/>
      </c>
      <c r="G440" s="634" t="str">
        <f t="shared" si="23"/>
        <v/>
      </c>
    </row>
    <row r="441" spans="1:7" x14ac:dyDescent="0.25">
      <c r="A441" s="624" t="s">
        <v>2381</v>
      </c>
      <c r="B441" s="623" t="s">
        <v>2678</v>
      </c>
      <c r="C441" s="697" t="s">
        <v>2679</v>
      </c>
      <c r="D441" s="697" t="s">
        <v>2679</v>
      </c>
      <c r="E441" s="691"/>
      <c r="F441" s="634" t="str">
        <f t="shared" si="22"/>
        <v/>
      </c>
      <c r="G441" s="634" t="str">
        <f t="shared" si="23"/>
        <v/>
      </c>
    </row>
    <row r="442" spans="1:7" x14ac:dyDescent="0.25">
      <c r="A442" s="624" t="s">
        <v>2382</v>
      </c>
      <c r="B442" s="623" t="s">
        <v>2678</v>
      </c>
      <c r="C442" s="697" t="s">
        <v>2679</v>
      </c>
      <c r="D442" s="697" t="s">
        <v>2679</v>
      </c>
      <c r="E442" s="691"/>
      <c r="F442" s="634" t="str">
        <f t="shared" si="22"/>
        <v/>
      </c>
      <c r="G442" s="634" t="str">
        <f t="shared" si="23"/>
        <v/>
      </c>
    </row>
    <row r="443" spans="1:7" x14ac:dyDescent="0.25">
      <c r="A443" s="624" t="s">
        <v>2383</v>
      </c>
      <c r="B443" s="623" t="s">
        <v>2678</v>
      </c>
      <c r="C443" s="697" t="s">
        <v>2679</v>
      </c>
      <c r="D443" s="697" t="s">
        <v>2679</v>
      </c>
      <c r="E443" s="691"/>
      <c r="F443" s="634" t="str">
        <f t="shared" si="22"/>
        <v/>
      </c>
      <c r="G443" s="634" t="str">
        <f t="shared" si="23"/>
        <v/>
      </c>
    </row>
    <row r="444" spans="1:7" x14ac:dyDescent="0.25">
      <c r="A444" s="624" t="s">
        <v>2384</v>
      </c>
      <c r="B444" s="623" t="s">
        <v>2678</v>
      </c>
      <c r="C444" s="697" t="s">
        <v>2679</v>
      </c>
      <c r="D444" s="699" t="s">
        <v>2679</v>
      </c>
      <c r="E444" s="691"/>
      <c r="F444" s="634" t="str">
        <f t="shared" si="22"/>
        <v/>
      </c>
      <c r="G444" s="634" t="str">
        <f t="shared" si="23"/>
        <v/>
      </c>
    </row>
    <row r="445" spans="1:7" x14ac:dyDescent="0.25">
      <c r="A445" s="624" t="s">
        <v>2385</v>
      </c>
      <c r="B445" s="623" t="s">
        <v>2678</v>
      </c>
      <c r="C445" s="697" t="s">
        <v>2679</v>
      </c>
      <c r="D445" s="699" t="s">
        <v>2679</v>
      </c>
      <c r="E445" s="691"/>
      <c r="F445" s="634" t="str">
        <f t="shared" si="22"/>
        <v/>
      </c>
      <c r="G445" s="634" t="str">
        <f t="shared" si="23"/>
        <v/>
      </c>
    </row>
    <row r="446" spans="1:7" x14ac:dyDescent="0.25">
      <c r="A446" s="624" t="s">
        <v>2727</v>
      </c>
      <c r="B446" s="623" t="s">
        <v>2678</v>
      </c>
      <c r="C446" s="697" t="s">
        <v>2679</v>
      </c>
      <c r="D446" s="699" t="s">
        <v>2679</v>
      </c>
      <c r="E446" s="623"/>
      <c r="F446" s="634" t="str">
        <f t="shared" si="22"/>
        <v/>
      </c>
      <c r="G446" s="634" t="str">
        <f t="shared" si="23"/>
        <v/>
      </c>
    </row>
    <row r="447" spans="1:7" x14ac:dyDescent="0.25">
      <c r="A447" s="624" t="s">
        <v>2728</v>
      </c>
      <c r="B447" s="623" t="s">
        <v>2678</v>
      </c>
      <c r="C447" s="697" t="s">
        <v>2679</v>
      </c>
      <c r="D447" s="699" t="s">
        <v>2679</v>
      </c>
      <c r="E447" s="623"/>
      <c r="F447" s="634" t="str">
        <f t="shared" si="22"/>
        <v/>
      </c>
      <c r="G447" s="634" t="str">
        <f t="shared" si="23"/>
        <v/>
      </c>
    </row>
    <row r="448" spans="1:7" x14ac:dyDescent="0.25">
      <c r="A448" s="624" t="s">
        <v>2729</v>
      </c>
      <c r="B448" s="623" t="s">
        <v>2678</v>
      </c>
      <c r="C448" s="697" t="s">
        <v>2679</v>
      </c>
      <c r="D448" s="699" t="s">
        <v>2679</v>
      </c>
      <c r="E448" s="623"/>
      <c r="F448" s="634" t="str">
        <f t="shared" si="22"/>
        <v/>
      </c>
      <c r="G448" s="634" t="str">
        <f t="shared" si="23"/>
        <v/>
      </c>
    </row>
    <row r="449" spans="1:7" x14ac:dyDescent="0.25">
      <c r="A449" s="624" t="s">
        <v>2730</v>
      </c>
      <c r="B449" s="623" t="s">
        <v>2678</v>
      </c>
      <c r="C449" s="697" t="s">
        <v>2679</v>
      </c>
      <c r="D449" s="699" t="s">
        <v>2679</v>
      </c>
      <c r="E449" s="623"/>
      <c r="F449" s="634" t="str">
        <f t="shared" si="22"/>
        <v/>
      </c>
      <c r="G449" s="634" t="str">
        <f t="shared" si="23"/>
        <v/>
      </c>
    </row>
    <row r="450" spans="1:7" x14ac:dyDescent="0.25">
      <c r="A450" s="624" t="s">
        <v>2731</v>
      </c>
      <c r="B450" s="623" t="s">
        <v>2678</v>
      </c>
      <c r="C450" s="697" t="s">
        <v>2679</v>
      </c>
      <c r="D450" s="699" t="s">
        <v>2679</v>
      </c>
      <c r="E450" s="623"/>
      <c r="F450" s="634" t="str">
        <f t="shared" si="22"/>
        <v/>
      </c>
      <c r="G450" s="634" t="str">
        <f t="shared" si="23"/>
        <v/>
      </c>
    </row>
    <row r="451" spans="1:7" x14ac:dyDescent="0.25">
      <c r="A451" s="624" t="s">
        <v>2732</v>
      </c>
      <c r="B451" s="623" t="s">
        <v>2678</v>
      </c>
      <c r="C451" s="697" t="s">
        <v>2679</v>
      </c>
      <c r="D451" s="699" t="s">
        <v>2679</v>
      </c>
      <c r="E451" s="623"/>
      <c r="F451" s="634" t="str">
        <f t="shared" si="22"/>
        <v/>
      </c>
      <c r="G451" s="634" t="str">
        <f t="shared" si="23"/>
        <v/>
      </c>
    </row>
    <row r="452" spans="1:7" x14ac:dyDescent="0.25">
      <c r="A452" s="624" t="s">
        <v>2733</v>
      </c>
      <c r="B452" s="623" t="s">
        <v>2678</v>
      </c>
      <c r="C452" s="697" t="s">
        <v>2679</v>
      </c>
      <c r="D452" s="699" t="s">
        <v>2679</v>
      </c>
      <c r="E452" s="624"/>
      <c r="F452" s="634" t="str">
        <f t="shared" si="22"/>
        <v/>
      </c>
      <c r="G452" s="634" t="str">
        <f t="shared" si="23"/>
        <v/>
      </c>
    </row>
    <row r="453" spans="1:7" x14ac:dyDescent="0.25">
      <c r="A453" s="624" t="s">
        <v>2734</v>
      </c>
      <c r="B453" s="623" t="s">
        <v>2678</v>
      </c>
      <c r="C453" s="697" t="s">
        <v>2679</v>
      </c>
      <c r="D453" s="699" t="s">
        <v>2679</v>
      </c>
      <c r="E453" s="700"/>
      <c r="F453" s="634" t="str">
        <f t="shared" si="22"/>
        <v/>
      </c>
      <c r="G453" s="634" t="str">
        <f t="shared" si="23"/>
        <v/>
      </c>
    </row>
    <row r="454" spans="1:7" x14ac:dyDescent="0.25">
      <c r="A454" s="624" t="s">
        <v>2735</v>
      </c>
      <c r="B454" s="623" t="s">
        <v>2678</v>
      </c>
      <c r="C454" s="697" t="s">
        <v>2679</v>
      </c>
      <c r="D454" s="699" t="s">
        <v>2679</v>
      </c>
      <c r="E454" s="700"/>
      <c r="F454" s="634" t="str">
        <f t="shared" si="22"/>
        <v/>
      </c>
      <c r="G454" s="634" t="str">
        <f t="shared" si="23"/>
        <v/>
      </c>
    </row>
    <row r="455" spans="1:7" x14ac:dyDescent="0.25">
      <c r="A455" s="624" t="s">
        <v>2736</v>
      </c>
      <c r="B455" s="623" t="s">
        <v>2678</v>
      </c>
      <c r="C455" s="697" t="s">
        <v>2679</v>
      </c>
      <c r="D455" s="699" t="s">
        <v>2679</v>
      </c>
      <c r="E455" s="700"/>
      <c r="F455" s="634" t="str">
        <f t="shared" si="22"/>
        <v/>
      </c>
      <c r="G455" s="634" t="str">
        <f t="shared" si="23"/>
        <v/>
      </c>
    </row>
    <row r="456" spans="1:7" x14ac:dyDescent="0.25">
      <c r="A456" s="624" t="s">
        <v>2737</v>
      </c>
      <c r="B456" s="623" t="s">
        <v>2678</v>
      </c>
      <c r="C456" s="697" t="s">
        <v>2679</v>
      </c>
      <c r="D456" s="699" t="s">
        <v>2679</v>
      </c>
      <c r="E456" s="700"/>
      <c r="F456" s="634" t="str">
        <f t="shared" si="22"/>
        <v/>
      </c>
      <c r="G456" s="634" t="str">
        <f t="shared" si="23"/>
        <v/>
      </c>
    </row>
    <row r="457" spans="1:7" x14ac:dyDescent="0.25">
      <c r="A457" s="624" t="s">
        <v>2738</v>
      </c>
      <c r="B457" s="623" t="s">
        <v>2678</v>
      </c>
      <c r="C457" s="697" t="s">
        <v>2679</v>
      </c>
      <c r="D457" s="699" t="s">
        <v>2679</v>
      </c>
      <c r="E457" s="700"/>
      <c r="F457" s="634" t="str">
        <f t="shared" si="22"/>
        <v/>
      </c>
      <c r="G457" s="634" t="str">
        <f t="shared" si="23"/>
        <v/>
      </c>
    </row>
    <row r="458" spans="1:7" x14ac:dyDescent="0.25">
      <c r="A458" s="624" t="s">
        <v>2739</v>
      </c>
      <c r="B458" s="623" t="s">
        <v>2678</v>
      </c>
      <c r="C458" s="697" t="s">
        <v>2679</v>
      </c>
      <c r="D458" s="699" t="s">
        <v>2679</v>
      </c>
      <c r="E458" s="700"/>
      <c r="F458" s="634" t="str">
        <f t="shared" si="22"/>
        <v/>
      </c>
      <c r="G458" s="634" t="str">
        <f t="shared" si="23"/>
        <v/>
      </c>
    </row>
    <row r="459" spans="1:7" x14ac:dyDescent="0.25">
      <c r="A459" s="624" t="s">
        <v>2740</v>
      </c>
      <c r="B459" s="623" t="s">
        <v>2678</v>
      </c>
      <c r="C459" s="697" t="s">
        <v>2679</v>
      </c>
      <c r="D459" s="699" t="s">
        <v>2679</v>
      </c>
      <c r="E459" s="700"/>
      <c r="F459" s="634" t="str">
        <f t="shared" si="22"/>
        <v/>
      </c>
      <c r="G459" s="634" t="str">
        <f t="shared" si="23"/>
        <v/>
      </c>
    </row>
    <row r="460" spans="1:7" x14ac:dyDescent="0.25">
      <c r="A460" s="624" t="s">
        <v>2741</v>
      </c>
      <c r="B460" s="623" t="s">
        <v>2678</v>
      </c>
      <c r="C460" s="697" t="s">
        <v>2679</v>
      </c>
      <c r="D460" s="699" t="s">
        <v>2679</v>
      </c>
      <c r="E460" s="700"/>
      <c r="F460" s="634" t="str">
        <f t="shared" si="22"/>
        <v/>
      </c>
      <c r="G460" s="634" t="str">
        <f t="shared" si="23"/>
        <v/>
      </c>
    </row>
    <row r="461" spans="1:7" x14ac:dyDescent="0.25">
      <c r="A461" s="624" t="s">
        <v>2742</v>
      </c>
      <c r="B461" s="623" t="s">
        <v>94</v>
      </c>
      <c r="C461" s="701">
        <f>SUM(C437:C460)</f>
        <v>0</v>
      </c>
      <c r="D461" s="624">
        <f>SUM(D437:D460)</f>
        <v>0</v>
      </c>
      <c r="E461" s="700"/>
      <c r="F461" s="702">
        <f>SUM(F437:F460)</f>
        <v>0</v>
      </c>
      <c r="G461" s="702">
        <f>SUM(G437:G460)</f>
        <v>0</v>
      </c>
    </row>
    <row r="462" spans="1:7" x14ac:dyDescent="0.25">
      <c r="A462" s="690"/>
      <c r="B462" s="690" t="s">
        <v>2545</v>
      </c>
      <c r="C462" s="690" t="s">
        <v>688</v>
      </c>
      <c r="D462" s="690" t="s">
        <v>689</v>
      </c>
      <c r="E462" s="690"/>
      <c r="F462" s="690" t="s">
        <v>517</v>
      </c>
      <c r="G462" s="690" t="s">
        <v>690</v>
      </c>
    </row>
    <row r="463" spans="1:7" x14ac:dyDescent="0.25">
      <c r="A463" s="624" t="s">
        <v>2386</v>
      </c>
      <c r="B463" s="624" t="s">
        <v>721</v>
      </c>
      <c r="C463" s="703" t="s">
        <v>2679</v>
      </c>
      <c r="D463" s="624"/>
      <c r="E463" s="624"/>
      <c r="F463" s="624"/>
      <c r="G463" s="624"/>
    </row>
    <row r="464" spans="1:7" x14ac:dyDescent="0.25">
      <c r="A464" s="624"/>
      <c r="B464" s="624"/>
      <c r="C464" s="624"/>
      <c r="D464" s="624"/>
      <c r="E464" s="624"/>
      <c r="F464" s="624"/>
      <c r="G464" s="624"/>
    </row>
    <row r="465" spans="1:7" x14ac:dyDescent="0.25">
      <c r="A465" s="624"/>
      <c r="B465" s="623" t="s">
        <v>722</v>
      </c>
      <c r="C465" s="624"/>
      <c r="D465" s="624"/>
      <c r="E465" s="624"/>
      <c r="F465" s="624"/>
      <c r="G465" s="624"/>
    </row>
    <row r="466" spans="1:7" x14ac:dyDescent="0.25">
      <c r="A466" s="624" t="s">
        <v>2387</v>
      </c>
      <c r="B466" s="624" t="s">
        <v>724</v>
      </c>
      <c r="C466" s="697" t="s">
        <v>2679</v>
      </c>
      <c r="D466" s="699" t="s">
        <v>2679</v>
      </c>
      <c r="E466" s="624"/>
      <c r="F466" s="634" t="str">
        <f>IF($C$474=0,"",IF(C466="[for completion]","",IF(C466="","",C466/$C$474)))</f>
        <v/>
      </c>
      <c r="G466" s="634" t="str">
        <f>IF($D$474=0,"",IF(D466="[for completion]","",IF(D466="","",D466/$D$474)))</f>
        <v/>
      </c>
    </row>
    <row r="467" spans="1:7" x14ac:dyDescent="0.25">
      <c r="A467" s="624" t="s">
        <v>2388</v>
      </c>
      <c r="B467" s="624" t="s">
        <v>726</v>
      </c>
      <c r="C467" s="697" t="s">
        <v>2679</v>
      </c>
      <c r="D467" s="699" t="s">
        <v>2679</v>
      </c>
      <c r="E467" s="624"/>
      <c r="F467" s="634" t="str">
        <f t="shared" ref="F467:F473" si="24">IF($C$474=0,"",IF(C467="[for completion]","",IF(C467="","",C467/$C$474)))</f>
        <v/>
      </c>
      <c r="G467" s="634" t="str">
        <f t="shared" ref="G467:G473" si="25">IF($D$474=0,"",IF(D467="[for completion]","",IF(D467="","",D467/$D$474)))</f>
        <v/>
      </c>
    </row>
    <row r="468" spans="1:7" x14ac:dyDescent="0.25">
      <c r="A468" s="624" t="s">
        <v>2389</v>
      </c>
      <c r="B468" s="624" t="s">
        <v>728</v>
      </c>
      <c r="C468" s="697" t="s">
        <v>2679</v>
      </c>
      <c r="D468" s="699" t="s">
        <v>2679</v>
      </c>
      <c r="E468" s="624"/>
      <c r="F468" s="634" t="str">
        <f t="shared" si="24"/>
        <v/>
      </c>
      <c r="G468" s="634" t="str">
        <f t="shared" si="25"/>
        <v/>
      </c>
    </row>
    <row r="469" spans="1:7" x14ac:dyDescent="0.25">
      <c r="A469" s="624" t="s">
        <v>2390</v>
      </c>
      <c r="B469" s="624" t="s">
        <v>730</v>
      </c>
      <c r="C469" s="697" t="s">
        <v>2679</v>
      </c>
      <c r="D469" s="699" t="s">
        <v>2679</v>
      </c>
      <c r="E469" s="624"/>
      <c r="F469" s="634" t="str">
        <f t="shared" si="24"/>
        <v/>
      </c>
      <c r="G469" s="634" t="str">
        <f t="shared" si="25"/>
        <v/>
      </c>
    </row>
    <row r="470" spans="1:7" x14ac:dyDescent="0.25">
      <c r="A470" s="624" t="s">
        <v>2391</v>
      </c>
      <c r="B470" s="624" t="s">
        <v>732</v>
      </c>
      <c r="C470" s="697" t="s">
        <v>2679</v>
      </c>
      <c r="D470" s="699" t="s">
        <v>2679</v>
      </c>
      <c r="E470" s="624"/>
      <c r="F470" s="634" t="str">
        <f t="shared" si="24"/>
        <v/>
      </c>
      <c r="G470" s="634" t="str">
        <f t="shared" si="25"/>
        <v/>
      </c>
    </row>
    <row r="471" spans="1:7" x14ac:dyDescent="0.25">
      <c r="A471" s="624" t="s">
        <v>2392</v>
      </c>
      <c r="B471" s="624" t="s">
        <v>734</v>
      </c>
      <c r="C471" s="697" t="s">
        <v>2679</v>
      </c>
      <c r="D471" s="699" t="s">
        <v>2679</v>
      </c>
      <c r="E471" s="624"/>
      <c r="F471" s="634" t="str">
        <f t="shared" si="24"/>
        <v/>
      </c>
      <c r="G471" s="634" t="str">
        <f t="shared" si="25"/>
        <v/>
      </c>
    </row>
    <row r="472" spans="1:7" x14ac:dyDescent="0.25">
      <c r="A472" s="624" t="s">
        <v>2393</v>
      </c>
      <c r="B472" s="624" t="s">
        <v>736</v>
      </c>
      <c r="C472" s="697" t="s">
        <v>2679</v>
      </c>
      <c r="D472" s="699" t="s">
        <v>2679</v>
      </c>
      <c r="E472" s="624"/>
      <c r="F472" s="634" t="str">
        <f t="shared" si="24"/>
        <v/>
      </c>
      <c r="G472" s="634" t="str">
        <f t="shared" si="25"/>
        <v/>
      </c>
    </row>
    <row r="473" spans="1:7" x14ac:dyDescent="0.25">
      <c r="A473" s="624" t="s">
        <v>2394</v>
      </c>
      <c r="B473" s="624" t="s">
        <v>738</v>
      </c>
      <c r="C473" s="697" t="s">
        <v>2679</v>
      </c>
      <c r="D473" s="699" t="s">
        <v>2679</v>
      </c>
      <c r="E473" s="624"/>
      <c r="F473" s="634" t="str">
        <f t="shared" si="24"/>
        <v/>
      </c>
      <c r="G473" s="634" t="str">
        <f t="shared" si="25"/>
        <v/>
      </c>
    </row>
    <row r="474" spans="1:7" x14ac:dyDescent="0.25">
      <c r="A474" s="624" t="s">
        <v>2395</v>
      </c>
      <c r="B474" s="704" t="s">
        <v>94</v>
      </c>
      <c r="C474" s="632">
        <f>SUM(C466:C473)</f>
        <v>0</v>
      </c>
      <c r="D474" s="705">
        <f>SUM(D466:D473)</f>
        <v>0</v>
      </c>
      <c r="E474" s="624"/>
      <c r="F474" s="706">
        <f>SUM(F466:F473)</f>
        <v>0</v>
      </c>
      <c r="G474" s="706">
        <f>SUM(G466:G473)</f>
        <v>0</v>
      </c>
    </row>
    <row r="475" spans="1:7" x14ac:dyDescent="0.25">
      <c r="A475" s="624" t="s">
        <v>2396</v>
      </c>
      <c r="B475" s="707" t="s">
        <v>741</v>
      </c>
      <c r="C475" s="697"/>
      <c r="D475" s="699"/>
      <c r="E475" s="624"/>
      <c r="F475" s="634" t="s">
        <v>1612</v>
      </c>
      <c r="G475" s="634" t="s">
        <v>1612</v>
      </c>
    </row>
    <row r="476" spans="1:7" x14ac:dyDescent="0.25">
      <c r="A476" s="624" t="s">
        <v>2397</v>
      </c>
      <c r="B476" s="707" t="s">
        <v>743</v>
      </c>
      <c r="C476" s="697"/>
      <c r="D476" s="699"/>
      <c r="E476" s="624"/>
      <c r="F476" s="634" t="s">
        <v>1612</v>
      </c>
      <c r="G476" s="634" t="s">
        <v>1612</v>
      </c>
    </row>
    <row r="477" spans="1:7" x14ac:dyDescent="0.25">
      <c r="A477" s="624" t="s">
        <v>2398</v>
      </c>
      <c r="B477" s="707" t="s">
        <v>745</v>
      </c>
      <c r="C477" s="697"/>
      <c r="D477" s="699"/>
      <c r="E477" s="624"/>
      <c r="F477" s="634" t="s">
        <v>1612</v>
      </c>
      <c r="G477" s="634" t="s">
        <v>1612</v>
      </c>
    </row>
    <row r="478" spans="1:7" x14ac:dyDescent="0.25">
      <c r="A478" s="624" t="s">
        <v>2399</v>
      </c>
      <c r="B478" s="707" t="s">
        <v>747</v>
      </c>
      <c r="C478" s="697"/>
      <c r="D478" s="699"/>
      <c r="E478" s="624"/>
      <c r="F478" s="634" t="s">
        <v>1612</v>
      </c>
      <c r="G478" s="634" t="s">
        <v>1612</v>
      </c>
    </row>
    <row r="479" spans="1:7" x14ac:dyDescent="0.25">
      <c r="A479" s="624" t="s">
        <v>2400</v>
      </c>
      <c r="B479" s="707" t="s">
        <v>749</v>
      </c>
      <c r="C479" s="697"/>
      <c r="D479" s="699"/>
      <c r="E479" s="624"/>
      <c r="F479" s="634" t="s">
        <v>1612</v>
      </c>
      <c r="G479" s="634" t="s">
        <v>1612</v>
      </c>
    </row>
    <row r="480" spans="1:7" x14ac:dyDescent="0.25">
      <c r="A480" s="624" t="s">
        <v>2401</v>
      </c>
      <c r="B480" s="707" t="s">
        <v>751</v>
      </c>
      <c r="C480" s="697"/>
      <c r="D480" s="699"/>
      <c r="E480" s="624"/>
      <c r="F480" s="634" t="s">
        <v>1612</v>
      </c>
      <c r="G480" s="634" t="s">
        <v>1612</v>
      </c>
    </row>
    <row r="481" spans="1:7" x14ac:dyDescent="0.25">
      <c r="A481" s="624" t="s">
        <v>2402</v>
      </c>
      <c r="B481" s="707"/>
      <c r="C481" s="624"/>
      <c r="D481" s="624"/>
      <c r="E481" s="624"/>
      <c r="F481" s="708"/>
      <c r="G481" s="708"/>
    </row>
    <row r="482" spans="1:7" x14ac:dyDescent="0.25">
      <c r="A482" s="624" t="s">
        <v>2403</v>
      </c>
      <c r="B482" s="707"/>
      <c r="C482" s="624"/>
      <c r="D482" s="624"/>
      <c r="E482" s="624"/>
      <c r="F482" s="708"/>
      <c r="G482" s="708"/>
    </row>
    <row r="483" spans="1:7" x14ac:dyDescent="0.25">
      <c r="A483" s="624" t="s">
        <v>2404</v>
      </c>
      <c r="B483" s="707"/>
      <c r="C483" s="624"/>
      <c r="D483" s="624"/>
      <c r="E483" s="624"/>
      <c r="F483" s="700"/>
      <c r="G483" s="700"/>
    </row>
    <row r="484" spans="1:7" x14ac:dyDescent="0.25">
      <c r="A484" s="690"/>
      <c r="B484" s="690" t="s">
        <v>2546</v>
      </c>
      <c r="C484" s="690" t="s">
        <v>688</v>
      </c>
      <c r="D484" s="690" t="s">
        <v>689</v>
      </c>
      <c r="E484" s="690"/>
      <c r="F484" s="690" t="s">
        <v>517</v>
      </c>
      <c r="G484" s="690" t="s">
        <v>690</v>
      </c>
    </row>
    <row r="485" spans="1:7" x14ac:dyDescent="0.25">
      <c r="A485" s="624" t="s">
        <v>2405</v>
      </c>
      <c r="B485" s="624" t="s">
        <v>721</v>
      </c>
      <c r="C485" s="703" t="s">
        <v>2743</v>
      </c>
      <c r="D485" s="624"/>
      <c r="E485" s="624"/>
      <c r="F485" s="624"/>
      <c r="G485" s="624"/>
    </row>
    <row r="486" spans="1:7" x14ac:dyDescent="0.25">
      <c r="A486" s="624"/>
      <c r="B486" s="624"/>
      <c r="C486" s="624"/>
      <c r="D486" s="624"/>
      <c r="E486" s="624"/>
      <c r="F486" s="624"/>
      <c r="G486" s="624"/>
    </row>
    <row r="487" spans="1:7" x14ac:dyDescent="0.25">
      <c r="A487" s="624"/>
      <c r="B487" s="623" t="s">
        <v>722</v>
      </c>
      <c r="C487" s="624"/>
      <c r="D487" s="624"/>
      <c r="E487" s="624"/>
      <c r="F487" s="624"/>
      <c r="G487" s="624"/>
    </row>
    <row r="488" spans="1:7" x14ac:dyDescent="0.25">
      <c r="A488" s="624" t="s">
        <v>2406</v>
      </c>
      <c r="B488" s="624" t="s">
        <v>724</v>
      </c>
      <c r="C488" s="697" t="s">
        <v>2743</v>
      </c>
      <c r="D488" s="699" t="s">
        <v>2743</v>
      </c>
      <c r="E488" s="624"/>
      <c r="F488" s="634" t="str">
        <f>IF($C$496=0,"",IF(C488="[for completion]","",IF(C488="","",C488/$C$496)))</f>
        <v/>
      </c>
      <c r="G488" s="634" t="str">
        <f>IF($D$496=0,"",IF(D488="[for completion]","",IF(D488="","",D488/$D$496)))</f>
        <v/>
      </c>
    </row>
    <row r="489" spans="1:7" x14ac:dyDescent="0.25">
      <c r="A489" s="624" t="s">
        <v>2407</v>
      </c>
      <c r="B489" s="624" t="s">
        <v>726</v>
      </c>
      <c r="C489" s="697" t="s">
        <v>2743</v>
      </c>
      <c r="D489" s="699" t="s">
        <v>2743</v>
      </c>
      <c r="E489" s="624"/>
      <c r="F489" s="634" t="str">
        <f t="shared" ref="F489:F495" si="26">IF($C$496=0,"",IF(C489="[for completion]","",IF(C489="","",C489/$C$496)))</f>
        <v/>
      </c>
      <c r="G489" s="634" t="str">
        <f t="shared" ref="G489:G495" si="27">IF($D$496=0,"",IF(D489="[for completion]","",IF(D489="","",D489/$D$496)))</f>
        <v/>
      </c>
    </row>
    <row r="490" spans="1:7" x14ac:dyDescent="0.25">
      <c r="A490" s="624" t="s">
        <v>2408</v>
      </c>
      <c r="B490" s="624" t="s">
        <v>728</v>
      </c>
      <c r="C490" s="697" t="s">
        <v>2743</v>
      </c>
      <c r="D490" s="699" t="s">
        <v>2743</v>
      </c>
      <c r="E490" s="624"/>
      <c r="F490" s="634" t="str">
        <f t="shared" si="26"/>
        <v/>
      </c>
      <c r="G490" s="634" t="str">
        <f t="shared" si="27"/>
        <v/>
      </c>
    </row>
    <row r="491" spans="1:7" x14ac:dyDescent="0.25">
      <c r="A491" s="624" t="s">
        <v>2409</v>
      </c>
      <c r="B491" s="624" t="s">
        <v>730</v>
      </c>
      <c r="C491" s="697" t="s">
        <v>2743</v>
      </c>
      <c r="D491" s="699" t="s">
        <v>2743</v>
      </c>
      <c r="E491" s="624"/>
      <c r="F491" s="634" t="str">
        <f t="shared" si="26"/>
        <v/>
      </c>
      <c r="G491" s="634" t="str">
        <f t="shared" si="27"/>
        <v/>
      </c>
    </row>
    <row r="492" spans="1:7" x14ac:dyDescent="0.25">
      <c r="A492" s="624" t="s">
        <v>2410</v>
      </c>
      <c r="B492" s="624" t="s">
        <v>732</v>
      </c>
      <c r="C492" s="697" t="s">
        <v>2743</v>
      </c>
      <c r="D492" s="699" t="s">
        <v>2743</v>
      </c>
      <c r="E492" s="624"/>
      <c r="F492" s="634" t="str">
        <f t="shared" si="26"/>
        <v/>
      </c>
      <c r="G492" s="634" t="str">
        <f t="shared" si="27"/>
        <v/>
      </c>
    </row>
    <row r="493" spans="1:7" x14ac:dyDescent="0.25">
      <c r="A493" s="624" t="s">
        <v>2411</v>
      </c>
      <c r="B493" s="624" t="s">
        <v>734</v>
      </c>
      <c r="C493" s="697" t="s">
        <v>2743</v>
      </c>
      <c r="D493" s="699" t="s">
        <v>2743</v>
      </c>
      <c r="E493" s="624"/>
      <c r="F493" s="634" t="str">
        <f t="shared" si="26"/>
        <v/>
      </c>
      <c r="G493" s="634" t="str">
        <f t="shared" si="27"/>
        <v/>
      </c>
    </row>
    <row r="494" spans="1:7" x14ac:dyDescent="0.25">
      <c r="A494" s="624" t="s">
        <v>2412</v>
      </c>
      <c r="B494" s="624" t="s">
        <v>736</v>
      </c>
      <c r="C494" s="697" t="s">
        <v>2743</v>
      </c>
      <c r="D494" s="699" t="s">
        <v>2743</v>
      </c>
      <c r="E494" s="624"/>
      <c r="F494" s="634" t="str">
        <f t="shared" si="26"/>
        <v/>
      </c>
      <c r="G494" s="634" t="str">
        <f t="shared" si="27"/>
        <v/>
      </c>
    </row>
    <row r="495" spans="1:7" x14ac:dyDescent="0.25">
      <c r="A495" s="624" t="s">
        <v>2413</v>
      </c>
      <c r="B495" s="624" t="s">
        <v>738</v>
      </c>
      <c r="C495" s="697" t="s">
        <v>2743</v>
      </c>
      <c r="D495" s="705" t="s">
        <v>2743</v>
      </c>
      <c r="E495" s="624"/>
      <c r="F495" s="634" t="str">
        <f t="shared" si="26"/>
        <v/>
      </c>
      <c r="G495" s="634" t="str">
        <f t="shared" si="27"/>
        <v/>
      </c>
    </row>
    <row r="496" spans="1:7" x14ac:dyDescent="0.25">
      <c r="A496" s="624" t="s">
        <v>2414</v>
      </c>
      <c r="B496" s="704" t="s">
        <v>94</v>
      </c>
      <c r="C496" s="632">
        <f>SUM(C488:C495)</f>
        <v>0</v>
      </c>
      <c r="D496" s="705">
        <f>SUM(D488:D495)</f>
        <v>0</v>
      </c>
      <c r="E496" s="624"/>
      <c r="F496" s="706">
        <f>SUM(F488:F495)</f>
        <v>0</v>
      </c>
      <c r="G496" s="706">
        <f>SUM(G488:G495)</f>
        <v>0</v>
      </c>
    </row>
    <row r="497" spans="1:7" x14ac:dyDescent="0.25">
      <c r="A497" s="624" t="s">
        <v>2416</v>
      </c>
      <c r="B497" s="707" t="s">
        <v>741</v>
      </c>
      <c r="C497" s="632"/>
      <c r="D497" s="633"/>
      <c r="E497" s="624"/>
      <c r="F497" s="634" t="s">
        <v>1612</v>
      </c>
      <c r="G497" s="634" t="s">
        <v>1612</v>
      </c>
    </row>
    <row r="498" spans="1:7" x14ac:dyDescent="0.25">
      <c r="A498" s="624" t="s">
        <v>2418</v>
      </c>
      <c r="B498" s="707" t="s">
        <v>743</v>
      </c>
      <c r="C498" s="632"/>
      <c r="D498" s="633"/>
      <c r="E498" s="624"/>
      <c r="F498" s="634" t="s">
        <v>1612</v>
      </c>
      <c r="G498" s="634" t="s">
        <v>1612</v>
      </c>
    </row>
    <row r="499" spans="1:7" x14ac:dyDescent="0.25">
      <c r="A499" s="624" t="s">
        <v>2419</v>
      </c>
      <c r="B499" s="707" t="s">
        <v>745</v>
      </c>
      <c r="C499" s="632"/>
      <c r="D499" s="633"/>
      <c r="E499" s="624"/>
      <c r="F499" s="634" t="s">
        <v>1612</v>
      </c>
      <c r="G499" s="634" t="s">
        <v>1612</v>
      </c>
    </row>
    <row r="500" spans="1:7" x14ac:dyDescent="0.25">
      <c r="A500" s="624" t="s">
        <v>2420</v>
      </c>
      <c r="B500" s="707" t="s">
        <v>747</v>
      </c>
      <c r="C500" s="632"/>
      <c r="D500" s="633"/>
      <c r="E500" s="624"/>
      <c r="F500" s="634" t="s">
        <v>1612</v>
      </c>
      <c r="G500" s="634" t="s">
        <v>1612</v>
      </c>
    </row>
    <row r="501" spans="1:7" x14ac:dyDescent="0.25">
      <c r="A501" s="624" t="s">
        <v>2421</v>
      </c>
      <c r="B501" s="707" t="s">
        <v>749</v>
      </c>
      <c r="C501" s="632"/>
      <c r="D501" s="633"/>
      <c r="E501" s="624"/>
      <c r="F501" s="634" t="s">
        <v>1612</v>
      </c>
      <c r="G501" s="634" t="s">
        <v>1612</v>
      </c>
    </row>
    <row r="502" spans="1:7" x14ac:dyDescent="0.25">
      <c r="A502" s="624" t="s">
        <v>2422</v>
      </c>
      <c r="B502" s="707" t="s">
        <v>751</v>
      </c>
      <c r="C502" s="632"/>
      <c r="D502" s="633"/>
      <c r="E502" s="624"/>
      <c r="F502" s="634" t="s">
        <v>1612</v>
      </c>
      <c r="G502" s="634" t="s">
        <v>1612</v>
      </c>
    </row>
    <row r="503" spans="1:7" x14ac:dyDescent="0.25">
      <c r="A503" s="624" t="s">
        <v>2423</v>
      </c>
      <c r="B503" s="707"/>
      <c r="C503" s="624"/>
      <c r="D503" s="624"/>
      <c r="E503" s="624"/>
      <c r="F503" s="634"/>
      <c r="G503" s="634"/>
    </row>
    <row r="504" spans="1:7" x14ac:dyDescent="0.25">
      <c r="A504" s="624" t="s">
        <v>2424</v>
      </c>
      <c r="B504" s="707"/>
      <c r="C504" s="624"/>
      <c r="D504" s="624"/>
      <c r="E504" s="624"/>
      <c r="F504" s="634"/>
      <c r="G504" s="634"/>
    </row>
    <row r="505" spans="1:7" x14ac:dyDescent="0.25">
      <c r="A505" s="624" t="s">
        <v>2425</v>
      </c>
      <c r="B505" s="707"/>
      <c r="C505" s="624"/>
      <c r="D505" s="624"/>
      <c r="E505" s="624"/>
      <c r="F505" s="634"/>
      <c r="G505" s="706"/>
    </row>
    <row r="506" spans="1:7" x14ac:dyDescent="0.25">
      <c r="A506" s="690"/>
      <c r="B506" s="690" t="s">
        <v>2547</v>
      </c>
      <c r="C506" s="690" t="s">
        <v>808</v>
      </c>
      <c r="D506" s="690"/>
      <c r="E506" s="690"/>
      <c r="F506" s="690"/>
      <c r="G506" s="690"/>
    </row>
    <row r="507" spans="1:7" x14ac:dyDescent="0.25">
      <c r="A507" s="624" t="s">
        <v>2426</v>
      </c>
      <c r="B507" s="623" t="s">
        <v>809</v>
      </c>
      <c r="C507" s="703" t="s">
        <v>2679</v>
      </c>
      <c r="D507" s="703"/>
      <c r="E507" s="624"/>
      <c r="F507" s="624"/>
      <c r="G507" s="624"/>
    </row>
    <row r="508" spans="1:7" x14ac:dyDescent="0.25">
      <c r="A508" s="624" t="s">
        <v>2427</v>
      </c>
      <c r="B508" s="623" t="s">
        <v>810</v>
      </c>
      <c r="C508" s="703" t="s">
        <v>2679</v>
      </c>
      <c r="D508" s="703"/>
      <c r="E508" s="624"/>
      <c r="F508" s="624"/>
      <c r="G508" s="624"/>
    </row>
    <row r="509" spans="1:7" x14ac:dyDescent="0.25">
      <c r="A509" s="624" t="s">
        <v>2428</v>
      </c>
      <c r="B509" s="623" t="s">
        <v>811</v>
      </c>
      <c r="C509" s="703" t="s">
        <v>2679</v>
      </c>
      <c r="D509" s="703"/>
      <c r="E509" s="624"/>
      <c r="F509" s="624"/>
      <c r="G509" s="624"/>
    </row>
    <row r="510" spans="1:7" x14ac:dyDescent="0.25">
      <c r="A510" s="624" t="s">
        <v>2429</v>
      </c>
      <c r="B510" s="623" t="s">
        <v>812</v>
      </c>
      <c r="C510" s="703" t="s">
        <v>2679</v>
      </c>
      <c r="D510" s="703"/>
      <c r="E510" s="624"/>
      <c r="F510" s="624"/>
      <c r="G510" s="624"/>
    </row>
    <row r="511" spans="1:7" x14ac:dyDescent="0.25">
      <c r="A511" s="624" t="s">
        <v>2430</v>
      </c>
      <c r="B511" s="623" t="s">
        <v>813</v>
      </c>
      <c r="C511" s="703" t="s">
        <v>2679</v>
      </c>
      <c r="D511" s="703"/>
      <c r="E511" s="624"/>
      <c r="F511" s="624"/>
      <c r="G511" s="624"/>
    </row>
    <row r="512" spans="1:7" x14ac:dyDescent="0.25">
      <c r="A512" s="624" t="s">
        <v>2431</v>
      </c>
      <c r="B512" s="623" t="s">
        <v>814</v>
      </c>
      <c r="C512" s="703" t="s">
        <v>2679</v>
      </c>
      <c r="D512" s="703"/>
      <c r="E512" s="624"/>
      <c r="F512" s="624"/>
      <c r="G512" s="624"/>
    </row>
    <row r="513" spans="1:7" x14ac:dyDescent="0.25">
      <c r="A513" s="624" t="s">
        <v>2432</v>
      </c>
      <c r="B513" s="623" t="s">
        <v>815</v>
      </c>
      <c r="C513" s="703" t="s">
        <v>2679</v>
      </c>
      <c r="D513" s="703"/>
      <c r="E513" s="624"/>
      <c r="F513" s="624"/>
      <c r="G513" s="624"/>
    </row>
    <row r="514" spans="1:7" x14ac:dyDescent="0.25">
      <c r="A514" s="624" t="s">
        <v>2433</v>
      </c>
      <c r="B514" s="623" t="s">
        <v>1997</v>
      </c>
      <c r="C514" s="703" t="s">
        <v>2679</v>
      </c>
      <c r="D514" s="703"/>
      <c r="E514" s="624"/>
      <c r="F514" s="624"/>
      <c r="G514" s="624"/>
    </row>
    <row r="515" spans="1:7" x14ac:dyDescent="0.25">
      <c r="A515" s="624" t="s">
        <v>2434</v>
      </c>
      <c r="B515" s="623" t="s">
        <v>1998</v>
      </c>
      <c r="C515" s="703" t="s">
        <v>2679</v>
      </c>
      <c r="D515" s="703"/>
      <c r="E515" s="624"/>
      <c r="F515" s="624"/>
      <c r="G515" s="624"/>
    </row>
    <row r="516" spans="1:7" x14ac:dyDescent="0.25">
      <c r="A516" s="624" t="s">
        <v>2435</v>
      </c>
      <c r="B516" s="623" t="s">
        <v>2415</v>
      </c>
      <c r="C516" s="703" t="s">
        <v>2679</v>
      </c>
      <c r="D516" s="703"/>
      <c r="E516" s="624"/>
      <c r="F516" s="624"/>
      <c r="G516" s="624"/>
    </row>
    <row r="517" spans="1:7" x14ac:dyDescent="0.25">
      <c r="A517" s="624" t="s">
        <v>2436</v>
      </c>
      <c r="B517" s="623" t="s">
        <v>816</v>
      </c>
      <c r="C517" s="703" t="s">
        <v>2679</v>
      </c>
      <c r="D517" s="703"/>
      <c r="E517" s="624"/>
      <c r="F517" s="624"/>
      <c r="G517" s="624"/>
    </row>
    <row r="518" spans="1:7" x14ac:dyDescent="0.25">
      <c r="A518" s="624" t="s">
        <v>2437</v>
      </c>
      <c r="B518" s="623" t="s">
        <v>817</v>
      </c>
      <c r="C518" s="703" t="s">
        <v>2679</v>
      </c>
      <c r="D518" s="703"/>
      <c r="E518" s="624"/>
      <c r="F518" s="624"/>
      <c r="G518" s="624"/>
    </row>
    <row r="519" spans="1:7" x14ac:dyDescent="0.25">
      <c r="A519" s="624" t="s">
        <v>2438</v>
      </c>
      <c r="B519" s="623" t="s">
        <v>92</v>
      </c>
      <c r="C519" s="703" t="s">
        <v>2679</v>
      </c>
      <c r="D519" s="703"/>
      <c r="E519" s="624"/>
      <c r="F519" s="624"/>
      <c r="G519" s="624"/>
    </row>
    <row r="520" spans="1:7" x14ac:dyDescent="0.25">
      <c r="A520" s="624" t="s">
        <v>2439</v>
      </c>
      <c r="B520" s="707" t="s">
        <v>2417</v>
      </c>
      <c r="C520" s="703"/>
      <c r="D520" s="709"/>
      <c r="E520" s="624"/>
      <c r="F520" s="624"/>
      <c r="G520" s="624"/>
    </row>
    <row r="521" spans="1:7" x14ac:dyDescent="0.25">
      <c r="A521" s="624" t="s">
        <v>2440</v>
      </c>
      <c r="B521" s="707" t="s">
        <v>96</v>
      </c>
      <c r="C521" s="703"/>
      <c r="D521" s="709"/>
      <c r="E521" s="624"/>
      <c r="F521" s="624"/>
      <c r="G521" s="624"/>
    </row>
    <row r="522" spans="1:7" x14ac:dyDescent="0.25">
      <c r="A522" s="624" t="s">
        <v>2441</v>
      </c>
      <c r="B522" s="707" t="s">
        <v>96</v>
      </c>
      <c r="C522" s="703"/>
      <c r="D522" s="709"/>
      <c r="E522" s="624"/>
      <c r="F522" s="624"/>
      <c r="G522" s="624"/>
    </row>
    <row r="523" spans="1:7" x14ac:dyDescent="0.25">
      <c r="A523" s="624" t="s">
        <v>2744</v>
      </c>
      <c r="B523" s="707" t="s">
        <v>96</v>
      </c>
      <c r="C523" s="703"/>
      <c r="D523" s="709"/>
      <c r="E523" s="624"/>
      <c r="F523" s="624"/>
      <c r="G523" s="624"/>
    </row>
    <row r="524" spans="1:7" x14ac:dyDescent="0.25">
      <c r="A524" s="624" t="s">
        <v>2745</v>
      </c>
      <c r="B524" s="707" t="s">
        <v>96</v>
      </c>
      <c r="C524" s="703"/>
      <c r="D524" s="709"/>
      <c r="E524" s="624"/>
      <c r="F524" s="624"/>
      <c r="G524" s="624"/>
    </row>
    <row r="525" spans="1:7" x14ac:dyDescent="0.25">
      <c r="A525" s="624" t="s">
        <v>2746</v>
      </c>
      <c r="B525" s="707" t="s">
        <v>96</v>
      </c>
      <c r="C525" s="703"/>
      <c r="D525" s="709"/>
      <c r="E525" s="624"/>
      <c r="F525" s="624"/>
      <c r="G525" s="624"/>
    </row>
    <row r="526" spans="1:7" x14ac:dyDescent="0.25">
      <c r="A526" s="624" t="s">
        <v>2747</v>
      </c>
      <c r="B526" s="707" t="s">
        <v>96</v>
      </c>
      <c r="C526" s="703"/>
      <c r="D526" s="709"/>
      <c r="E526" s="624"/>
      <c r="F526" s="624"/>
      <c r="G526" s="624"/>
    </row>
    <row r="527" spans="1:7" x14ac:dyDescent="0.25">
      <c r="A527" s="624" t="s">
        <v>2748</v>
      </c>
      <c r="B527" s="707" t="s">
        <v>96</v>
      </c>
      <c r="C527" s="703"/>
      <c r="D527" s="709"/>
      <c r="E527" s="624"/>
      <c r="F527" s="624"/>
      <c r="G527" s="624"/>
    </row>
    <row r="528" spans="1:7" x14ac:dyDescent="0.25">
      <c r="A528" s="624" t="s">
        <v>2749</v>
      </c>
      <c r="B528" s="707" t="s">
        <v>96</v>
      </c>
      <c r="C528" s="703"/>
      <c r="D528" s="709"/>
      <c r="E528" s="624"/>
      <c r="F528" s="624"/>
      <c r="G528" s="624"/>
    </row>
    <row r="529" spans="1:7" x14ac:dyDescent="0.25">
      <c r="A529" s="624" t="s">
        <v>2750</v>
      </c>
      <c r="B529" s="707" t="s">
        <v>96</v>
      </c>
      <c r="C529" s="703"/>
      <c r="D529" s="709"/>
      <c r="E529" s="624"/>
      <c r="F529" s="624"/>
      <c r="G529" s="624"/>
    </row>
    <row r="530" spans="1:7" x14ac:dyDescent="0.25">
      <c r="A530" s="624" t="s">
        <v>2751</v>
      </c>
      <c r="B530" s="707" t="s">
        <v>96</v>
      </c>
      <c r="C530" s="703"/>
      <c r="D530" s="709"/>
      <c r="E530" s="624"/>
      <c r="F530" s="624"/>
      <c r="G530" s="624"/>
    </row>
    <row r="531" spans="1:7" x14ac:dyDescent="0.25">
      <c r="A531" s="624" t="s">
        <v>2752</v>
      </c>
      <c r="B531" s="707" t="s">
        <v>96</v>
      </c>
      <c r="C531" s="703"/>
      <c r="D531" s="709"/>
      <c r="E531" s="624"/>
      <c r="F531" s="624"/>
      <c r="G531" s="629"/>
    </row>
    <row r="532" spans="1:7" x14ac:dyDescent="0.25">
      <c r="A532" s="624" t="s">
        <v>2753</v>
      </c>
      <c r="B532" s="707" t="s">
        <v>96</v>
      </c>
      <c r="C532" s="703"/>
      <c r="D532" s="709"/>
      <c r="E532" s="624"/>
      <c r="F532" s="624"/>
      <c r="G532" s="629"/>
    </row>
    <row r="533" spans="1:7" x14ac:dyDescent="0.25">
      <c r="A533" s="624" t="s">
        <v>2754</v>
      </c>
      <c r="B533" s="707" t="s">
        <v>96</v>
      </c>
      <c r="C533" s="703"/>
      <c r="D533" s="709"/>
      <c r="E533" s="624"/>
      <c r="F533" s="624"/>
      <c r="G533" s="629"/>
    </row>
    <row r="534" spans="1:7" x14ac:dyDescent="0.25">
      <c r="A534" s="690"/>
      <c r="B534" s="690" t="s">
        <v>2755</v>
      </c>
      <c r="C534" s="690" t="s">
        <v>61</v>
      </c>
      <c r="D534" s="690" t="s">
        <v>1944</v>
      </c>
      <c r="E534" s="690"/>
      <c r="F534" s="690" t="s">
        <v>517</v>
      </c>
      <c r="G534" s="690" t="s">
        <v>1945</v>
      </c>
    </row>
    <row r="535" spans="1:7" x14ac:dyDescent="0.25">
      <c r="A535" s="624" t="s">
        <v>2443</v>
      </c>
      <c r="B535" s="623" t="s">
        <v>2678</v>
      </c>
      <c r="C535" s="709" t="s">
        <v>2679</v>
      </c>
      <c r="D535" s="709" t="s">
        <v>2679</v>
      </c>
      <c r="E535" s="625"/>
      <c r="F535" s="634" t="str">
        <f>IF($C$553=0,"",IF(C535="[for completion]","",IF(C535="","",C535/$C$553)))</f>
        <v/>
      </c>
      <c r="G535" s="634" t="str">
        <f>IF($D$553=0,"",IF(D535="[for completion]","",IF(D535="","",D535/$D$553)))</f>
        <v/>
      </c>
    </row>
    <row r="536" spans="1:7" x14ac:dyDescent="0.25">
      <c r="A536" s="624" t="s">
        <v>2444</v>
      </c>
      <c r="B536" s="623" t="s">
        <v>2678</v>
      </c>
      <c r="C536" s="709" t="s">
        <v>2679</v>
      </c>
      <c r="D536" s="709" t="s">
        <v>2679</v>
      </c>
      <c r="E536" s="625"/>
      <c r="F536" s="634" t="str">
        <f t="shared" ref="F536:F552" si="28">IF($C$553=0,"",IF(C536="[for completion]","",IF(C536="","",C536/$C$553)))</f>
        <v/>
      </c>
      <c r="G536" s="634" t="str">
        <f t="shared" ref="G536:G552" si="29">IF($D$553=0,"",IF(D536="[for completion]","",IF(D536="","",D536/$D$553)))</f>
        <v/>
      </c>
    </row>
    <row r="537" spans="1:7" x14ac:dyDescent="0.25">
      <c r="A537" s="624" t="s">
        <v>2445</v>
      </c>
      <c r="B537" s="623" t="s">
        <v>2678</v>
      </c>
      <c r="C537" s="709" t="s">
        <v>2679</v>
      </c>
      <c r="D537" s="709" t="s">
        <v>2679</v>
      </c>
      <c r="E537" s="625"/>
      <c r="F537" s="634" t="str">
        <f t="shared" si="28"/>
        <v/>
      </c>
      <c r="G537" s="634" t="str">
        <f t="shared" si="29"/>
        <v/>
      </c>
    </row>
    <row r="538" spans="1:7" x14ac:dyDescent="0.25">
      <c r="A538" s="624" t="s">
        <v>2446</v>
      </c>
      <c r="B538" s="623" t="s">
        <v>2678</v>
      </c>
      <c r="C538" s="709" t="s">
        <v>2679</v>
      </c>
      <c r="D538" s="709" t="s">
        <v>2679</v>
      </c>
      <c r="E538" s="625"/>
      <c r="F538" s="634" t="str">
        <f t="shared" si="28"/>
        <v/>
      </c>
      <c r="G538" s="634" t="str">
        <f t="shared" si="29"/>
        <v/>
      </c>
    </row>
    <row r="539" spans="1:7" x14ac:dyDescent="0.25">
      <c r="A539" s="624" t="s">
        <v>2447</v>
      </c>
      <c r="B539" s="623" t="s">
        <v>2678</v>
      </c>
      <c r="C539" s="709" t="s">
        <v>2679</v>
      </c>
      <c r="D539" s="709" t="s">
        <v>2679</v>
      </c>
      <c r="E539" s="625"/>
      <c r="F539" s="634" t="str">
        <f t="shared" si="28"/>
        <v/>
      </c>
      <c r="G539" s="634" t="str">
        <f t="shared" si="29"/>
        <v/>
      </c>
    </row>
    <row r="540" spans="1:7" x14ac:dyDescent="0.25">
      <c r="A540" s="624" t="s">
        <v>2448</v>
      </c>
      <c r="B540" s="623" t="s">
        <v>2678</v>
      </c>
      <c r="C540" s="709" t="s">
        <v>2679</v>
      </c>
      <c r="D540" s="709" t="s">
        <v>2679</v>
      </c>
      <c r="E540" s="625"/>
      <c r="F540" s="634" t="str">
        <f t="shared" si="28"/>
        <v/>
      </c>
      <c r="G540" s="634" t="str">
        <f t="shared" si="29"/>
        <v/>
      </c>
    </row>
    <row r="541" spans="1:7" x14ac:dyDescent="0.25">
      <c r="A541" s="624" t="s">
        <v>2449</v>
      </c>
      <c r="B541" s="623" t="s">
        <v>2678</v>
      </c>
      <c r="C541" s="709" t="s">
        <v>2679</v>
      </c>
      <c r="D541" s="709" t="s">
        <v>2679</v>
      </c>
      <c r="E541" s="625"/>
      <c r="F541" s="634" t="str">
        <f t="shared" si="28"/>
        <v/>
      </c>
      <c r="G541" s="634" t="str">
        <f t="shared" si="29"/>
        <v/>
      </c>
    </row>
    <row r="542" spans="1:7" x14ac:dyDescent="0.25">
      <c r="A542" s="624" t="s">
        <v>2450</v>
      </c>
      <c r="B542" s="623" t="s">
        <v>2678</v>
      </c>
      <c r="C542" s="709" t="s">
        <v>2679</v>
      </c>
      <c r="D542" s="709" t="s">
        <v>2679</v>
      </c>
      <c r="E542" s="625"/>
      <c r="F542" s="634" t="str">
        <f t="shared" si="28"/>
        <v/>
      </c>
      <c r="G542" s="634" t="str">
        <f t="shared" si="29"/>
        <v/>
      </c>
    </row>
    <row r="543" spans="1:7" x14ac:dyDescent="0.25">
      <c r="A543" s="624" t="s">
        <v>2451</v>
      </c>
      <c r="B543" s="623" t="s">
        <v>2678</v>
      </c>
      <c r="C543" s="709" t="s">
        <v>2679</v>
      </c>
      <c r="D543" s="709" t="s">
        <v>2679</v>
      </c>
      <c r="E543" s="625"/>
      <c r="F543" s="634" t="str">
        <f t="shared" si="28"/>
        <v/>
      </c>
      <c r="G543" s="634" t="str">
        <f t="shared" si="29"/>
        <v/>
      </c>
    </row>
    <row r="544" spans="1:7" x14ac:dyDescent="0.25">
      <c r="A544" s="624" t="s">
        <v>2452</v>
      </c>
      <c r="B544" s="623" t="s">
        <v>2678</v>
      </c>
      <c r="C544" s="709" t="s">
        <v>2679</v>
      </c>
      <c r="D544" s="709" t="s">
        <v>2679</v>
      </c>
      <c r="E544" s="625"/>
      <c r="F544" s="634" t="str">
        <f t="shared" si="28"/>
        <v/>
      </c>
      <c r="G544" s="634" t="str">
        <f t="shared" si="29"/>
        <v/>
      </c>
    </row>
    <row r="545" spans="1:7" x14ac:dyDescent="0.25">
      <c r="A545" s="624" t="s">
        <v>2453</v>
      </c>
      <c r="B545" s="623" t="s">
        <v>2678</v>
      </c>
      <c r="C545" s="709" t="s">
        <v>2679</v>
      </c>
      <c r="D545" s="709" t="s">
        <v>2679</v>
      </c>
      <c r="E545" s="625"/>
      <c r="F545" s="634" t="str">
        <f t="shared" si="28"/>
        <v/>
      </c>
      <c r="G545" s="634" t="str">
        <f t="shared" si="29"/>
        <v/>
      </c>
    </row>
    <row r="546" spans="1:7" x14ac:dyDescent="0.25">
      <c r="A546" s="624" t="s">
        <v>2454</v>
      </c>
      <c r="B546" s="623" t="s">
        <v>2678</v>
      </c>
      <c r="C546" s="709" t="s">
        <v>2679</v>
      </c>
      <c r="D546" s="709" t="s">
        <v>2679</v>
      </c>
      <c r="E546" s="625"/>
      <c r="F546" s="634" t="str">
        <f t="shared" si="28"/>
        <v/>
      </c>
      <c r="G546" s="634" t="str">
        <f t="shared" si="29"/>
        <v/>
      </c>
    </row>
    <row r="547" spans="1:7" x14ac:dyDescent="0.25">
      <c r="A547" s="624" t="s">
        <v>2455</v>
      </c>
      <c r="B547" s="623" t="s">
        <v>2678</v>
      </c>
      <c r="C547" s="709" t="s">
        <v>2679</v>
      </c>
      <c r="D547" s="709" t="s">
        <v>2679</v>
      </c>
      <c r="E547" s="625"/>
      <c r="F547" s="634" t="str">
        <f t="shared" si="28"/>
        <v/>
      </c>
      <c r="G547" s="634" t="str">
        <f t="shared" si="29"/>
        <v/>
      </c>
    </row>
    <row r="548" spans="1:7" x14ac:dyDescent="0.25">
      <c r="A548" s="624" t="s">
        <v>2456</v>
      </c>
      <c r="B548" s="623" t="s">
        <v>2678</v>
      </c>
      <c r="C548" s="709" t="s">
        <v>2679</v>
      </c>
      <c r="D548" s="709" t="s">
        <v>2679</v>
      </c>
      <c r="E548" s="625"/>
      <c r="F548" s="634" t="str">
        <f t="shared" si="28"/>
        <v/>
      </c>
      <c r="G548" s="634" t="str">
        <f t="shared" si="29"/>
        <v/>
      </c>
    </row>
    <row r="549" spans="1:7" x14ac:dyDescent="0.25">
      <c r="A549" s="624" t="s">
        <v>2457</v>
      </c>
      <c r="B549" s="623" t="s">
        <v>2678</v>
      </c>
      <c r="C549" s="709" t="s">
        <v>2679</v>
      </c>
      <c r="D549" s="709" t="s">
        <v>2679</v>
      </c>
      <c r="E549" s="625"/>
      <c r="F549" s="634" t="str">
        <f t="shared" si="28"/>
        <v/>
      </c>
      <c r="G549" s="634" t="str">
        <f t="shared" si="29"/>
        <v/>
      </c>
    </row>
    <row r="550" spans="1:7" x14ac:dyDescent="0.25">
      <c r="A550" s="624" t="s">
        <v>2458</v>
      </c>
      <c r="B550" s="623" t="s">
        <v>2678</v>
      </c>
      <c r="C550" s="709" t="s">
        <v>2679</v>
      </c>
      <c r="D550" s="709" t="s">
        <v>2679</v>
      </c>
      <c r="E550" s="625"/>
      <c r="F550" s="634" t="str">
        <f t="shared" si="28"/>
        <v/>
      </c>
      <c r="G550" s="634" t="str">
        <f t="shared" si="29"/>
        <v/>
      </c>
    </row>
    <row r="551" spans="1:7" x14ac:dyDescent="0.25">
      <c r="A551" s="624" t="s">
        <v>2459</v>
      </c>
      <c r="B551" s="623" t="s">
        <v>2678</v>
      </c>
      <c r="C551" s="709" t="s">
        <v>2679</v>
      </c>
      <c r="D551" s="709" t="s">
        <v>2679</v>
      </c>
      <c r="E551" s="625"/>
      <c r="F551" s="634" t="str">
        <f t="shared" si="28"/>
        <v/>
      </c>
      <c r="G551" s="634" t="str">
        <f t="shared" si="29"/>
        <v/>
      </c>
    </row>
    <row r="552" spans="1:7" x14ac:dyDescent="0.25">
      <c r="A552" s="624" t="s">
        <v>2460</v>
      </c>
      <c r="B552" s="623" t="s">
        <v>1870</v>
      </c>
      <c r="C552" s="709" t="s">
        <v>2679</v>
      </c>
      <c r="D552" s="709" t="s">
        <v>2679</v>
      </c>
      <c r="E552" s="625"/>
      <c r="F552" s="634" t="str">
        <f t="shared" si="28"/>
        <v/>
      </c>
      <c r="G552" s="634" t="str">
        <f t="shared" si="29"/>
        <v/>
      </c>
    </row>
    <row r="553" spans="1:7" x14ac:dyDescent="0.25">
      <c r="A553" s="624" t="s">
        <v>2461</v>
      </c>
      <c r="B553" s="623" t="s">
        <v>94</v>
      </c>
      <c r="C553" s="632">
        <f>SUM(C535:C552)</f>
        <v>0</v>
      </c>
      <c r="D553" s="633">
        <f>SUM(D535:D552)</f>
        <v>0</v>
      </c>
      <c r="E553" s="625"/>
      <c r="F553" s="706">
        <f>SUM(F535:F552)</f>
        <v>0</v>
      </c>
      <c r="G553" s="706">
        <f>SUM(G535:G552)</f>
        <v>0</v>
      </c>
    </row>
    <row r="554" spans="1:7" x14ac:dyDescent="0.25">
      <c r="A554" s="624" t="s">
        <v>2756</v>
      </c>
      <c r="B554" s="623"/>
      <c r="C554" s="624"/>
      <c r="D554" s="624"/>
      <c r="E554" s="625"/>
      <c r="F554" s="625"/>
      <c r="G554" s="625"/>
    </row>
    <row r="555" spans="1:7" x14ac:dyDescent="0.25">
      <c r="A555" s="624" t="s">
        <v>2757</v>
      </c>
      <c r="B555" s="623"/>
      <c r="C555" s="624"/>
      <c r="D555" s="624"/>
      <c r="E555" s="625"/>
      <c r="F555" s="625"/>
      <c r="G555" s="625"/>
    </row>
    <row r="556" spans="1:7" x14ac:dyDescent="0.25">
      <c r="A556" s="624" t="s">
        <v>2758</v>
      </c>
      <c r="B556" s="623"/>
      <c r="C556" s="624"/>
      <c r="D556" s="624"/>
      <c r="E556" s="625"/>
      <c r="F556" s="625"/>
      <c r="G556" s="625"/>
    </row>
    <row r="557" spans="1:7" x14ac:dyDescent="0.25">
      <c r="A557" s="690"/>
      <c r="B557" s="690" t="s">
        <v>2759</v>
      </c>
      <c r="C557" s="690" t="s">
        <v>61</v>
      </c>
      <c r="D557" s="690" t="s">
        <v>1944</v>
      </c>
      <c r="E557" s="690"/>
      <c r="F557" s="690" t="s">
        <v>517</v>
      </c>
      <c r="G557" s="690" t="s">
        <v>2442</v>
      </c>
    </row>
    <row r="558" spans="1:7" x14ac:dyDescent="0.25">
      <c r="A558" s="624" t="s">
        <v>2462</v>
      </c>
      <c r="B558" s="623" t="s">
        <v>2678</v>
      </c>
      <c r="C558" s="697" t="s">
        <v>2679</v>
      </c>
      <c r="D558" s="699" t="s">
        <v>2679</v>
      </c>
      <c r="E558" s="625"/>
      <c r="F558" s="634" t="str">
        <f>IF($C$576=0,"",IF(C558="[for completion]","",IF(C558="","",C558/$C$576)))</f>
        <v/>
      </c>
      <c r="G558" s="634" t="str">
        <f>IF($D$576=0,"",IF(D558="[for completion]","",IF(D558="","",D558/$D$576)))</f>
        <v/>
      </c>
    </row>
    <row r="559" spans="1:7" x14ac:dyDescent="0.25">
      <c r="A559" s="624" t="s">
        <v>2463</v>
      </c>
      <c r="B559" s="623" t="s">
        <v>2678</v>
      </c>
      <c r="C559" s="697" t="s">
        <v>2679</v>
      </c>
      <c r="D559" s="699" t="s">
        <v>2679</v>
      </c>
      <c r="E559" s="625"/>
      <c r="F559" s="634" t="str">
        <f t="shared" ref="F559:F575" si="30">IF($C$576=0,"",IF(C559="[for completion]","",IF(C559="","",C559/$C$576)))</f>
        <v/>
      </c>
      <c r="G559" s="634" t="str">
        <f t="shared" ref="G559:G575" si="31">IF($D$576=0,"",IF(D559="[for completion]","",IF(D559="","",D559/$D$576)))</f>
        <v/>
      </c>
    </row>
    <row r="560" spans="1:7" x14ac:dyDescent="0.25">
      <c r="A560" s="624" t="s">
        <v>2464</v>
      </c>
      <c r="B560" s="623" t="s">
        <v>2678</v>
      </c>
      <c r="C560" s="697" t="s">
        <v>2679</v>
      </c>
      <c r="D560" s="699" t="s">
        <v>2679</v>
      </c>
      <c r="E560" s="625"/>
      <c r="F560" s="634" t="str">
        <f t="shared" si="30"/>
        <v/>
      </c>
      <c r="G560" s="634" t="str">
        <f t="shared" si="31"/>
        <v/>
      </c>
    </row>
    <row r="561" spans="1:7" x14ac:dyDescent="0.25">
      <c r="A561" s="624" t="s">
        <v>2465</v>
      </c>
      <c r="B561" s="623" t="s">
        <v>2678</v>
      </c>
      <c r="C561" s="697" t="s">
        <v>2679</v>
      </c>
      <c r="D561" s="699" t="s">
        <v>2679</v>
      </c>
      <c r="E561" s="625"/>
      <c r="F561" s="634" t="str">
        <f t="shared" si="30"/>
        <v/>
      </c>
      <c r="G561" s="634" t="str">
        <f t="shared" si="31"/>
        <v/>
      </c>
    </row>
    <row r="562" spans="1:7" x14ac:dyDescent="0.25">
      <c r="A562" s="624" t="s">
        <v>2466</v>
      </c>
      <c r="B562" s="623" t="s">
        <v>2678</v>
      </c>
      <c r="C562" s="697" t="s">
        <v>2679</v>
      </c>
      <c r="D562" s="699" t="s">
        <v>2679</v>
      </c>
      <c r="E562" s="625"/>
      <c r="F562" s="634" t="str">
        <f t="shared" si="30"/>
        <v/>
      </c>
      <c r="G562" s="634" t="str">
        <f t="shared" si="31"/>
        <v/>
      </c>
    </row>
    <row r="563" spans="1:7" x14ac:dyDescent="0.25">
      <c r="A563" s="624" t="s">
        <v>2467</v>
      </c>
      <c r="B563" s="623" t="s">
        <v>2678</v>
      </c>
      <c r="C563" s="697" t="s">
        <v>2679</v>
      </c>
      <c r="D563" s="699" t="s">
        <v>2679</v>
      </c>
      <c r="E563" s="625"/>
      <c r="F563" s="634" t="str">
        <f t="shared" si="30"/>
        <v/>
      </c>
      <c r="G563" s="634" t="str">
        <f t="shared" si="31"/>
        <v/>
      </c>
    </row>
    <row r="564" spans="1:7" x14ac:dyDescent="0.25">
      <c r="A564" s="624" t="s">
        <v>2468</v>
      </c>
      <c r="B564" s="623" t="s">
        <v>2678</v>
      </c>
      <c r="C564" s="697" t="s">
        <v>2679</v>
      </c>
      <c r="D564" s="699" t="s">
        <v>2679</v>
      </c>
      <c r="E564" s="625"/>
      <c r="F564" s="634" t="str">
        <f t="shared" si="30"/>
        <v/>
      </c>
      <c r="G564" s="634" t="str">
        <f t="shared" si="31"/>
        <v/>
      </c>
    </row>
    <row r="565" spans="1:7" x14ac:dyDescent="0.25">
      <c r="A565" s="624" t="s">
        <v>2469</v>
      </c>
      <c r="B565" s="623" t="s">
        <v>2678</v>
      </c>
      <c r="C565" s="697" t="s">
        <v>2679</v>
      </c>
      <c r="D565" s="699" t="s">
        <v>2679</v>
      </c>
      <c r="E565" s="625"/>
      <c r="F565" s="634" t="str">
        <f t="shared" si="30"/>
        <v/>
      </c>
      <c r="G565" s="634" t="str">
        <f t="shared" si="31"/>
        <v/>
      </c>
    </row>
    <row r="566" spans="1:7" x14ac:dyDescent="0.25">
      <c r="A566" s="624" t="s">
        <v>2470</v>
      </c>
      <c r="B566" s="623" t="s">
        <v>2678</v>
      </c>
      <c r="C566" s="697" t="s">
        <v>2679</v>
      </c>
      <c r="D566" s="699" t="s">
        <v>2679</v>
      </c>
      <c r="E566" s="625"/>
      <c r="F566" s="634" t="str">
        <f t="shared" si="30"/>
        <v/>
      </c>
      <c r="G566" s="634" t="str">
        <f t="shared" si="31"/>
        <v/>
      </c>
    </row>
    <row r="567" spans="1:7" x14ac:dyDescent="0.25">
      <c r="A567" s="624" t="s">
        <v>2471</v>
      </c>
      <c r="B567" s="623" t="s">
        <v>2678</v>
      </c>
      <c r="C567" s="697" t="s">
        <v>2679</v>
      </c>
      <c r="D567" s="699" t="s">
        <v>2679</v>
      </c>
      <c r="E567" s="625"/>
      <c r="F567" s="634" t="str">
        <f t="shared" si="30"/>
        <v/>
      </c>
      <c r="G567" s="634" t="str">
        <f t="shared" si="31"/>
        <v/>
      </c>
    </row>
    <row r="568" spans="1:7" x14ac:dyDescent="0.25">
      <c r="A568" s="624" t="s">
        <v>2472</v>
      </c>
      <c r="B568" s="623" t="s">
        <v>2678</v>
      </c>
      <c r="C568" s="697" t="s">
        <v>2679</v>
      </c>
      <c r="D568" s="699" t="s">
        <v>2679</v>
      </c>
      <c r="E568" s="625"/>
      <c r="F568" s="634" t="str">
        <f t="shared" si="30"/>
        <v/>
      </c>
      <c r="G568" s="634" t="str">
        <f t="shared" si="31"/>
        <v/>
      </c>
    </row>
    <row r="569" spans="1:7" x14ac:dyDescent="0.25">
      <c r="A569" s="624" t="s">
        <v>2760</v>
      </c>
      <c r="B569" s="623" t="s">
        <v>2678</v>
      </c>
      <c r="C569" s="697" t="s">
        <v>2679</v>
      </c>
      <c r="D569" s="699" t="s">
        <v>2679</v>
      </c>
      <c r="E569" s="625"/>
      <c r="F569" s="634" t="str">
        <f t="shared" si="30"/>
        <v/>
      </c>
      <c r="G569" s="634" t="str">
        <f t="shared" si="31"/>
        <v/>
      </c>
    </row>
    <row r="570" spans="1:7" x14ac:dyDescent="0.25">
      <c r="A570" s="624" t="s">
        <v>2761</v>
      </c>
      <c r="B570" s="623" t="s">
        <v>2678</v>
      </c>
      <c r="C570" s="697" t="s">
        <v>2679</v>
      </c>
      <c r="D570" s="699" t="s">
        <v>2679</v>
      </c>
      <c r="E570" s="625"/>
      <c r="F570" s="634" t="str">
        <f t="shared" si="30"/>
        <v/>
      </c>
      <c r="G570" s="634" t="str">
        <f t="shared" si="31"/>
        <v/>
      </c>
    </row>
    <row r="571" spans="1:7" x14ac:dyDescent="0.25">
      <c r="A571" s="624" t="s">
        <v>2762</v>
      </c>
      <c r="B571" s="623" t="s">
        <v>2678</v>
      </c>
      <c r="C571" s="697" t="s">
        <v>2679</v>
      </c>
      <c r="D571" s="699" t="s">
        <v>2679</v>
      </c>
      <c r="E571" s="625"/>
      <c r="F571" s="634" t="str">
        <f t="shared" si="30"/>
        <v/>
      </c>
      <c r="G571" s="634" t="str">
        <f t="shared" si="31"/>
        <v/>
      </c>
    </row>
    <row r="572" spans="1:7" x14ac:dyDescent="0.25">
      <c r="A572" s="624" t="s">
        <v>2763</v>
      </c>
      <c r="B572" s="623" t="s">
        <v>2678</v>
      </c>
      <c r="C572" s="697" t="s">
        <v>2679</v>
      </c>
      <c r="D572" s="699" t="s">
        <v>2679</v>
      </c>
      <c r="E572" s="625"/>
      <c r="F572" s="634" t="str">
        <f t="shared" si="30"/>
        <v/>
      </c>
      <c r="G572" s="634" t="str">
        <f t="shared" si="31"/>
        <v/>
      </c>
    </row>
    <row r="573" spans="1:7" x14ac:dyDescent="0.25">
      <c r="A573" s="624" t="s">
        <v>2764</v>
      </c>
      <c r="B573" s="623" t="s">
        <v>2678</v>
      </c>
      <c r="C573" s="697" t="s">
        <v>2679</v>
      </c>
      <c r="D573" s="699" t="s">
        <v>2679</v>
      </c>
      <c r="E573" s="625"/>
      <c r="F573" s="634" t="str">
        <f t="shared" si="30"/>
        <v/>
      </c>
      <c r="G573" s="634" t="str">
        <f t="shared" si="31"/>
        <v/>
      </c>
    </row>
    <row r="574" spans="1:7" x14ac:dyDescent="0.25">
      <c r="A574" s="624" t="s">
        <v>2765</v>
      </c>
      <c r="B574" s="623" t="s">
        <v>2678</v>
      </c>
      <c r="C574" s="697" t="s">
        <v>2679</v>
      </c>
      <c r="D574" s="699" t="s">
        <v>2679</v>
      </c>
      <c r="E574" s="625"/>
      <c r="F574" s="634" t="str">
        <f t="shared" si="30"/>
        <v/>
      </c>
      <c r="G574" s="634" t="str">
        <f t="shared" si="31"/>
        <v/>
      </c>
    </row>
    <row r="575" spans="1:7" x14ac:dyDescent="0.25">
      <c r="A575" s="624" t="s">
        <v>2766</v>
      </c>
      <c r="B575" s="623" t="s">
        <v>1870</v>
      </c>
      <c r="C575" s="697" t="s">
        <v>2679</v>
      </c>
      <c r="D575" s="699" t="s">
        <v>2679</v>
      </c>
      <c r="E575" s="625"/>
      <c r="F575" s="634" t="str">
        <f t="shared" si="30"/>
        <v/>
      </c>
      <c r="G575" s="634" t="str">
        <f t="shared" si="31"/>
        <v/>
      </c>
    </row>
    <row r="576" spans="1:7" x14ac:dyDescent="0.25">
      <c r="A576" s="624" t="s">
        <v>2767</v>
      </c>
      <c r="B576" s="623" t="s">
        <v>94</v>
      </c>
      <c r="C576" s="632">
        <f>SUM(C558:C575)</f>
        <v>0</v>
      </c>
      <c r="D576" s="633">
        <f>SUM(D558:D575)</f>
        <v>0</v>
      </c>
      <c r="E576" s="625"/>
      <c r="F576" s="706">
        <f>SUM(F558:F575)</f>
        <v>0</v>
      </c>
      <c r="G576" s="706">
        <f>SUM(G558:G575)</f>
        <v>0</v>
      </c>
    </row>
    <row r="577" spans="1:7" x14ac:dyDescent="0.25">
      <c r="A577" s="690"/>
      <c r="B577" s="690" t="s">
        <v>2768</v>
      </c>
      <c r="C577" s="690" t="s">
        <v>61</v>
      </c>
      <c r="D577" s="690" t="s">
        <v>1944</v>
      </c>
      <c r="E577" s="690"/>
      <c r="F577" s="690" t="s">
        <v>517</v>
      </c>
      <c r="G577" s="690" t="s">
        <v>1945</v>
      </c>
    </row>
    <row r="578" spans="1:7" x14ac:dyDescent="0.25">
      <c r="A578" s="624" t="s">
        <v>2473</v>
      </c>
      <c r="B578" s="623" t="s">
        <v>1900</v>
      </c>
      <c r="C578" s="709" t="s">
        <v>2679</v>
      </c>
      <c r="D578" s="709" t="s">
        <v>2679</v>
      </c>
      <c r="E578" s="625"/>
      <c r="F578" s="634" t="str">
        <f>IF($C$588=0,"",IF(C578="[for completion]","",IF(C578="","",C578/$C$588)))</f>
        <v/>
      </c>
      <c r="G578" s="634" t="str">
        <f>IF($D$588=0,"",IF(D578="[for completion]","",IF(D578="","",D578/$D$588)))</f>
        <v/>
      </c>
    </row>
    <row r="579" spans="1:7" x14ac:dyDescent="0.25">
      <c r="A579" s="624" t="s">
        <v>2475</v>
      </c>
      <c r="B579" s="623" t="s">
        <v>1902</v>
      </c>
      <c r="C579" s="709" t="s">
        <v>2679</v>
      </c>
      <c r="D579" s="709" t="s">
        <v>2679</v>
      </c>
      <c r="E579" s="625"/>
      <c r="F579" s="634" t="str">
        <f t="shared" ref="F579:F587" si="32">IF($C$588=0,"",IF(C579="[for completion]","",IF(C579="","",C579/$C$588)))</f>
        <v/>
      </c>
      <c r="G579" s="634" t="str">
        <f t="shared" ref="G579:G587" si="33">IF($D$588=0,"",IF(D579="[for completion]","",IF(D579="","",D579/$D$588)))</f>
        <v/>
      </c>
    </row>
    <row r="580" spans="1:7" x14ac:dyDescent="0.25">
      <c r="A580" s="624" t="s">
        <v>2476</v>
      </c>
      <c r="B580" s="623" t="s">
        <v>2769</v>
      </c>
      <c r="C580" s="709" t="s">
        <v>2679</v>
      </c>
      <c r="D580" s="709" t="s">
        <v>2679</v>
      </c>
      <c r="E580" s="625"/>
      <c r="F580" s="634" t="str">
        <f t="shared" si="32"/>
        <v/>
      </c>
      <c r="G580" s="634" t="str">
        <f t="shared" si="33"/>
        <v/>
      </c>
    </row>
    <row r="581" spans="1:7" x14ac:dyDescent="0.25">
      <c r="A581" s="624" t="s">
        <v>2477</v>
      </c>
      <c r="B581" s="623" t="s">
        <v>1906</v>
      </c>
      <c r="C581" s="709" t="s">
        <v>2679</v>
      </c>
      <c r="D581" s="709" t="s">
        <v>2679</v>
      </c>
      <c r="E581" s="625"/>
      <c r="F581" s="634" t="str">
        <f t="shared" si="32"/>
        <v/>
      </c>
      <c r="G581" s="634" t="str">
        <f t="shared" si="33"/>
        <v/>
      </c>
    </row>
    <row r="582" spans="1:7" x14ac:dyDescent="0.25">
      <c r="A582" s="624" t="s">
        <v>2478</v>
      </c>
      <c r="B582" s="623" t="s">
        <v>1908</v>
      </c>
      <c r="C582" s="709" t="s">
        <v>2679</v>
      </c>
      <c r="D582" s="709" t="s">
        <v>2679</v>
      </c>
      <c r="E582" s="625"/>
      <c r="F582" s="634" t="str">
        <f t="shared" si="32"/>
        <v/>
      </c>
      <c r="G582" s="634" t="str">
        <f t="shared" si="33"/>
        <v/>
      </c>
    </row>
    <row r="583" spans="1:7" x14ac:dyDescent="0.25">
      <c r="A583" s="624" t="s">
        <v>2770</v>
      </c>
      <c r="B583" s="623" t="s">
        <v>1910</v>
      </c>
      <c r="C583" s="709" t="s">
        <v>2679</v>
      </c>
      <c r="D583" s="709" t="s">
        <v>2679</v>
      </c>
      <c r="E583" s="625"/>
      <c r="F583" s="634" t="str">
        <f t="shared" si="32"/>
        <v/>
      </c>
      <c r="G583" s="634" t="str">
        <f t="shared" si="33"/>
        <v/>
      </c>
    </row>
    <row r="584" spans="1:7" x14ac:dyDescent="0.25">
      <c r="A584" s="624" t="s">
        <v>2771</v>
      </c>
      <c r="B584" s="623" t="s">
        <v>1912</v>
      </c>
      <c r="C584" s="709" t="s">
        <v>2679</v>
      </c>
      <c r="D584" s="709" t="s">
        <v>2679</v>
      </c>
      <c r="E584" s="625"/>
      <c r="F584" s="634" t="str">
        <f t="shared" si="32"/>
        <v/>
      </c>
      <c r="G584" s="634" t="str">
        <f t="shared" si="33"/>
        <v/>
      </c>
    </row>
    <row r="585" spans="1:7" x14ac:dyDescent="0.25">
      <c r="A585" s="624" t="s">
        <v>2772</v>
      </c>
      <c r="B585" s="623" t="s">
        <v>1914</v>
      </c>
      <c r="C585" s="709" t="s">
        <v>2679</v>
      </c>
      <c r="D585" s="709" t="s">
        <v>2679</v>
      </c>
      <c r="E585" s="625"/>
      <c r="F585" s="634" t="str">
        <f t="shared" si="32"/>
        <v/>
      </c>
      <c r="G585" s="634" t="str">
        <f t="shared" si="33"/>
        <v/>
      </c>
    </row>
    <row r="586" spans="1:7" x14ac:dyDescent="0.25">
      <c r="A586" s="624" t="s">
        <v>2773</v>
      </c>
      <c r="B586" s="623" t="s">
        <v>1916</v>
      </c>
      <c r="C586" s="709" t="s">
        <v>2679</v>
      </c>
      <c r="D586" s="709" t="s">
        <v>2679</v>
      </c>
      <c r="E586" s="625"/>
      <c r="F586" s="634" t="str">
        <f t="shared" si="32"/>
        <v/>
      </c>
      <c r="G586" s="634" t="str">
        <f t="shared" si="33"/>
        <v/>
      </c>
    </row>
    <row r="587" spans="1:7" x14ac:dyDescent="0.25">
      <c r="A587" s="624" t="s">
        <v>2774</v>
      </c>
      <c r="B587" s="623" t="s">
        <v>1870</v>
      </c>
      <c r="C587" s="709" t="s">
        <v>2679</v>
      </c>
      <c r="D587" s="709" t="s">
        <v>2679</v>
      </c>
      <c r="E587" s="625"/>
      <c r="F587" s="634" t="str">
        <f t="shared" si="32"/>
        <v/>
      </c>
      <c r="G587" s="634" t="str">
        <f t="shared" si="33"/>
        <v/>
      </c>
    </row>
    <row r="588" spans="1:7" x14ac:dyDescent="0.25">
      <c r="A588" s="624" t="s">
        <v>2775</v>
      </c>
      <c r="B588" s="623" t="s">
        <v>94</v>
      </c>
      <c r="C588" s="632">
        <f>SUM(C578:C587)</f>
        <v>0</v>
      </c>
      <c r="D588" s="633">
        <f>SUM(D578:D587)</f>
        <v>0</v>
      </c>
      <c r="E588" s="625"/>
      <c r="F588" s="706">
        <f>SUM(F578:F587)</f>
        <v>0</v>
      </c>
      <c r="G588" s="706">
        <f>SUM(G578:G587)</f>
        <v>0</v>
      </c>
    </row>
    <row r="590" spans="1:7" x14ac:dyDescent="0.25">
      <c r="A590" s="690"/>
      <c r="B590" s="690" t="s">
        <v>2776</v>
      </c>
      <c r="C590" s="690" t="s">
        <v>61</v>
      </c>
      <c r="D590" s="690" t="s">
        <v>1944</v>
      </c>
      <c r="E590" s="690"/>
      <c r="F590" s="690" t="s">
        <v>517</v>
      </c>
      <c r="G590" s="690" t="s">
        <v>1945</v>
      </c>
    </row>
    <row r="591" spans="1:7" x14ac:dyDescent="0.25">
      <c r="A591" s="624" t="s">
        <v>2777</v>
      </c>
      <c r="B591" s="623" t="s">
        <v>2474</v>
      </c>
      <c r="C591" s="709" t="s">
        <v>2679</v>
      </c>
      <c r="D591" s="709" t="s">
        <v>2679</v>
      </c>
      <c r="E591" s="625"/>
      <c r="F591" s="634" t="str">
        <f>IF($C$595=0,"",IF(C591="[for completion]","",IF(C591="","",C591/$C$595)))</f>
        <v/>
      </c>
      <c r="G591" s="634" t="str">
        <f>IF($D$595=0,"",IF(D591="[for completion]","",IF(D591="","",D591/$D$595)))</f>
        <v/>
      </c>
    </row>
    <row r="592" spans="1:7" x14ac:dyDescent="0.25">
      <c r="A592" s="624" t="s">
        <v>2778</v>
      </c>
      <c r="B592" s="628" t="s">
        <v>1940</v>
      </c>
      <c r="C592" s="709" t="s">
        <v>2679</v>
      </c>
      <c r="D592" s="709" t="s">
        <v>2679</v>
      </c>
      <c r="E592" s="625"/>
      <c r="F592" s="625"/>
      <c r="G592" s="634" t="str">
        <f t="shared" ref="G592:G594" si="34">IF($D$595=0,"",IF(D592="[for completion]","",IF(D592="","",D592/$D$595)))</f>
        <v/>
      </c>
    </row>
    <row r="593" spans="1:7" x14ac:dyDescent="0.25">
      <c r="A593" s="624" t="s">
        <v>2779</v>
      </c>
      <c r="B593" s="623" t="s">
        <v>1841</v>
      </c>
      <c r="C593" s="709" t="s">
        <v>2679</v>
      </c>
      <c r="D593" s="709" t="s">
        <v>2679</v>
      </c>
      <c r="E593" s="625"/>
      <c r="F593" s="625"/>
      <c r="G593" s="634" t="str">
        <f t="shared" si="34"/>
        <v/>
      </c>
    </row>
    <row r="594" spans="1:7" x14ac:dyDescent="0.25">
      <c r="A594" s="624" t="s">
        <v>2780</v>
      </c>
      <c r="B594" s="624" t="s">
        <v>1870</v>
      </c>
      <c r="C594" s="709" t="s">
        <v>2679</v>
      </c>
      <c r="D594" s="709" t="s">
        <v>2679</v>
      </c>
      <c r="E594" s="625"/>
      <c r="F594" s="625"/>
      <c r="G594" s="634" t="str">
        <f t="shared" si="34"/>
        <v/>
      </c>
    </row>
    <row r="595" spans="1:7" x14ac:dyDescent="0.25">
      <c r="A595" s="624" t="s">
        <v>2781</v>
      </c>
      <c r="B595" s="623" t="s">
        <v>94</v>
      </c>
      <c r="C595" s="632">
        <f>SUM(C591:C594)</f>
        <v>0</v>
      </c>
      <c r="D595" s="633">
        <f>SUM(D591:D594)</f>
        <v>0</v>
      </c>
      <c r="E595" s="625"/>
      <c r="F595" s="706">
        <f>SUM(F591:F594)</f>
        <v>0</v>
      </c>
      <c r="G595" s="706">
        <f>SUM(G591:G594)</f>
        <v>0</v>
      </c>
    </row>
    <row r="596" spans="1:7" x14ac:dyDescent="0.25">
      <c r="A596" s="624"/>
    </row>
    <row r="597" spans="1:7" x14ac:dyDescent="0.25">
      <c r="A597" s="690"/>
      <c r="B597" s="690" t="s">
        <v>2552</v>
      </c>
      <c r="C597" s="690" t="s">
        <v>61</v>
      </c>
      <c r="D597" s="690" t="s">
        <v>1944</v>
      </c>
      <c r="E597" s="690"/>
      <c r="F597" s="690" t="s">
        <v>516</v>
      </c>
      <c r="G597" s="690" t="s">
        <v>1945</v>
      </c>
    </row>
    <row r="598" spans="1:7" x14ac:dyDescent="0.25">
      <c r="A598" s="624" t="s">
        <v>2782</v>
      </c>
      <c r="B598" s="623" t="s">
        <v>2678</v>
      </c>
      <c r="C598" s="624" t="s">
        <v>2679</v>
      </c>
      <c r="D598" s="624" t="s">
        <v>2679</v>
      </c>
      <c r="E598" s="629"/>
      <c r="F598" s="634" t="str">
        <f>IF($C$616=0,"",IF(C598="[for completion]","",IF(C598="","",C598/$C$616)))</f>
        <v/>
      </c>
      <c r="G598" s="634" t="str">
        <f>IF($D$616=0,"",IF(D598="[for completion]","",IF(D598="","",D598/$D$616)))</f>
        <v/>
      </c>
    </row>
    <row r="599" spans="1:7" x14ac:dyDescent="0.25">
      <c r="A599" s="624" t="s">
        <v>2783</v>
      </c>
      <c r="B599" s="623" t="s">
        <v>2678</v>
      </c>
      <c r="C599" s="624" t="s">
        <v>2679</v>
      </c>
      <c r="D599" s="624" t="s">
        <v>2679</v>
      </c>
      <c r="E599" s="629"/>
      <c r="F599" s="634" t="str">
        <f t="shared" ref="F599:F615" si="35">IF($C$616=0,"",IF(C599="[for completion]","",IF(C599="","",C599/$C$616)))</f>
        <v/>
      </c>
      <c r="G599" s="634" t="str">
        <f t="shared" ref="G599:G615" si="36">IF($D$616=0,"",IF(D599="[for completion]","",IF(D599="","",D599/$D$616)))</f>
        <v/>
      </c>
    </row>
    <row r="600" spans="1:7" x14ac:dyDescent="0.25">
      <c r="A600" s="624" t="s">
        <v>2784</v>
      </c>
      <c r="B600" s="623" t="s">
        <v>2678</v>
      </c>
      <c r="C600" s="624" t="s">
        <v>2679</v>
      </c>
      <c r="D600" s="624" t="s">
        <v>2679</v>
      </c>
      <c r="E600" s="629"/>
      <c r="F600" s="634" t="str">
        <f t="shared" si="35"/>
        <v/>
      </c>
      <c r="G600" s="634" t="str">
        <f t="shared" si="36"/>
        <v/>
      </c>
    </row>
    <row r="601" spans="1:7" x14ac:dyDescent="0.25">
      <c r="A601" s="624" t="s">
        <v>2785</v>
      </c>
      <c r="B601" s="623" t="s">
        <v>2678</v>
      </c>
      <c r="C601" s="624" t="s">
        <v>2679</v>
      </c>
      <c r="D601" s="624" t="s">
        <v>2679</v>
      </c>
      <c r="E601" s="629"/>
      <c r="F601" s="634" t="str">
        <f t="shared" si="35"/>
        <v/>
      </c>
      <c r="G601" s="634" t="str">
        <f t="shared" si="36"/>
        <v/>
      </c>
    </row>
    <row r="602" spans="1:7" x14ac:dyDescent="0.25">
      <c r="A602" s="624" t="s">
        <v>2786</v>
      </c>
      <c r="B602" s="623" t="s">
        <v>2678</v>
      </c>
      <c r="C602" s="624" t="s">
        <v>2679</v>
      </c>
      <c r="D602" s="624" t="s">
        <v>2679</v>
      </c>
      <c r="E602" s="629"/>
      <c r="F602" s="634" t="str">
        <f t="shared" si="35"/>
        <v/>
      </c>
      <c r="G602" s="634" t="str">
        <f t="shared" si="36"/>
        <v/>
      </c>
    </row>
    <row r="603" spans="1:7" x14ac:dyDescent="0.25">
      <c r="A603" s="624" t="s">
        <v>2787</v>
      </c>
      <c r="B603" s="623" t="s">
        <v>2678</v>
      </c>
      <c r="C603" s="624" t="s">
        <v>2679</v>
      </c>
      <c r="D603" s="624" t="s">
        <v>2679</v>
      </c>
      <c r="E603" s="629"/>
      <c r="F603" s="634" t="str">
        <f t="shared" si="35"/>
        <v/>
      </c>
      <c r="G603" s="634" t="str">
        <f t="shared" si="36"/>
        <v/>
      </c>
    </row>
    <row r="604" spans="1:7" x14ac:dyDescent="0.25">
      <c r="A604" s="624" t="s">
        <v>2788</v>
      </c>
      <c r="B604" s="623" t="s">
        <v>2678</v>
      </c>
      <c r="C604" s="624" t="s">
        <v>2679</v>
      </c>
      <c r="D604" s="624" t="s">
        <v>2679</v>
      </c>
      <c r="E604" s="629"/>
      <c r="F604" s="634" t="str">
        <f t="shared" si="35"/>
        <v/>
      </c>
      <c r="G604" s="634" t="str">
        <f t="shared" si="36"/>
        <v/>
      </c>
    </row>
    <row r="605" spans="1:7" x14ac:dyDescent="0.25">
      <c r="A605" s="624" t="s">
        <v>2789</v>
      </c>
      <c r="B605" s="623" t="s">
        <v>2678</v>
      </c>
      <c r="C605" s="624" t="s">
        <v>2679</v>
      </c>
      <c r="D605" s="624" t="s">
        <v>2679</v>
      </c>
      <c r="E605" s="629"/>
      <c r="F605" s="634" t="str">
        <f t="shared" si="35"/>
        <v/>
      </c>
      <c r="G605" s="634" t="str">
        <f t="shared" si="36"/>
        <v/>
      </c>
    </row>
    <row r="606" spans="1:7" x14ac:dyDescent="0.25">
      <c r="A606" s="624" t="s">
        <v>2790</v>
      </c>
      <c r="B606" s="623" t="s">
        <v>2678</v>
      </c>
      <c r="C606" s="624" t="s">
        <v>2679</v>
      </c>
      <c r="D606" s="624" t="s">
        <v>2679</v>
      </c>
      <c r="E606" s="629"/>
      <c r="F606" s="634" t="str">
        <f t="shared" si="35"/>
        <v/>
      </c>
      <c r="G606" s="634" t="str">
        <f t="shared" si="36"/>
        <v/>
      </c>
    </row>
    <row r="607" spans="1:7" x14ac:dyDescent="0.25">
      <c r="A607" s="624" t="s">
        <v>2791</v>
      </c>
      <c r="B607" s="623" t="s">
        <v>2678</v>
      </c>
      <c r="C607" s="624" t="s">
        <v>2679</v>
      </c>
      <c r="D607" s="624" t="s">
        <v>2679</v>
      </c>
      <c r="E607" s="629"/>
      <c r="F607" s="634" t="str">
        <f t="shared" si="35"/>
        <v/>
      </c>
      <c r="G607" s="634" t="str">
        <f t="shared" si="36"/>
        <v/>
      </c>
    </row>
    <row r="608" spans="1:7" x14ac:dyDescent="0.25">
      <c r="A608" s="624" t="s">
        <v>2792</v>
      </c>
      <c r="B608" s="623" t="s">
        <v>2678</v>
      </c>
      <c r="C608" s="624" t="s">
        <v>2679</v>
      </c>
      <c r="D608" s="624" t="s">
        <v>2679</v>
      </c>
      <c r="E608" s="629"/>
      <c r="F608" s="634" t="str">
        <f t="shared" si="35"/>
        <v/>
      </c>
      <c r="G608" s="634" t="str">
        <f t="shared" si="36"/>
        <v/>
      </c>
    </row>
    <row r="609" spans="1:7" x14ac:dyDescent="0.25">
      <c r="A609" s="624" t="s">
        <v>2793</v>
      </c>
      <c r="B609" s="623" t="s">
        <v>2678</v>
      </c>
      <c r="C609" s="624" t="s">
        <v>2679</v>
      </c>
      <c r="D609" s="624" t="s">
        <v>2679</v>
      </c>
      <c r="E609" s="629"/>
      <c r="F609" s="634" t="str">
        <f t="shared" si="35"/>
        <v/>
      </c>
      <c r="G609" s="634" t="str">
        <f t="shared" si="36"/>
        <v/>
      </c>
    </row>
    <row r="610" spans="1:7" x14ac:dyDescent="0.25">
      <c r="A610" s="624" t="s">
        <v>2794</v>
      </c>
      <c r="B610" s="623" t="s">
        <v>2678</v>
      </c>
      <c r="C610" s="624" t="s">
        <v>2679</v>
      </c>
      <c r="D610" s="624" t="s">
        <v>2679</v>
      </c>
      <c r="E610" s="629"/>
      <c r="F610" s="634" t="str">
        <f t="shared" si="35"/>
        <v/>
      </c>
      <c r="G610" s="634" t="str">
        <f t="shared" si="36"/>
        <v/>
      </c>
    </row>
    <row r="611" spans="1:7" x14ac:dyDescent="0.25">
      <c r="A611" s="624" t="s">
        <v>2795</v>
      </c>
      <c r="B611" s="623" t="s">
        <v>2678</v>
      </c>
      <c r="C611" s="624" t="s">
        <v>2679</v>
      </c>
      <c r="D611" s="624" t="s">
        <v>2679</v>
      </c>
      <c r="E611" s="629"/>
      <c r="F611" s="634" t="str">
        <f t="shared" si="35"/>
        <v/>
      </c>
      <c r="G611" s="634" t="str">
        <f t="shared" si="36"/>
        <v/>
      </c>
    </row>
    <row r="612" spans="1:7" x14ac:dyDescent="0.25">
      <c r="A612" s="624" t="s">
        <v>2796</v>
      </c>
      <c r="B612" s="623" t="s">
        <v>2678</v>
      </c>
      <c r="C612" s="624" t="s">
        <v>2679</v>
      </c>
      <c r="D612" s="624" t="s">
        <v>2679</v>
      </c>
      <c r="E612" s="629"/>
      <c r="F612" s="634" t="str">
        <f t="shared" si="35"/>
        <v/>
      </c>
      <c r="G612" s="634" t="str">
        <f t="shared" si="36"/>
        <v/>
      </c>
    </row>
    <row r="613" spans="1:7" x14ac:dyDescent="0.25">
      <c r="A613" s="624" t="s">
        <v>2797</v>
      </c>
      <c r="B613" s="623" t="s">
        <v>2678</v>
      </c>
      <c r="C613" s="624" t="s">
        <v>2679</v>
      </c>
      <c r="D613" s="624" t="s">
        <v>2679</v>
      </c>
      <c r="E613" s="629"/>
      <c r="F613" s="634" t="str">
        <f t="shared" si="35"/>
        <v/>
      </c>
      <c r="G613" s="634" t="str">
        <f t="shared" si="36"/>
        <v/>
      </c>
    </row>
    <row r="614" spans="1:7" x14ac:dyDescent="0.25">
      <c r="A614" s="624" t="s">
        <v>2798</v>
      </c>
      <c r="B614" s="623" t="s">
        <v>2678</v>
      </c>
      <c r="C614" s="624" t="s">
        <v>2679</v>
      </c>
      <c r="D614" s="624" t="s">
        <v>2679</v>
      </c>
      <c r="E614" s="629"/>
      <c r="F614" s="634" t="str">
        <f t="shared" si="35"/>
        <v/>
      </c>
      <c r="G614" s="634" t="str">
        <f t="shared" si="36"/>
        <v/>
      </c>
    </row>
    <row r="615" spans="1:7" x14ac:dyDescent="0.25">
      <c r="A615" s="624" t="s">
        <v>2799</v>
      </c>
      <c r="B615" s="623" t="s">
        <v>1870</v>
      </c>
      <c r="C615" s="624" t="s">
        <v>2679</v>
      </c>
      <c r="D615" s="624" t="s">
        <v>2679</v>
      </c>
      <c r="E615" s="629"/>
      <c r="F615" s="634" t="str">
        <f t="shared" si="35"/>
        <v/>
      </c>
      <c r="G615" s="634" t="str">
        <f t="shared" si="36"/>
        <v/>
      </c>
    </row>
    <row r="616" spans="1:7" x14ac:dyDescent="0.25">
      <c r="A616" s="624" t="s">
        <v>2800</v>
      </c>
      <c r="B616" s="623" t="s">
        <v>94</v>
      </c>
      <c r="C616" s="624">
        <f>SUM(C598:C615)</f>
        <v>0</v>
      </c>
      <c r="D616" s="624">
        <f>SUM(D598:D615)</f>
        <v>0</v>
      </c>
      <c r="E616" s="629"/>
      <c r="F616" s="693">
        <f>SUM(F598:F615)</f>
        <v>0</v>
      </c>
      <c r="G616" s="693">
        <f>SUM(G598:G615)</f>
        <v>0</v>
      </c>
    </row>
  </sheetData>
  <protectedRanges>
    <protectedRange sqref="B520" name="Mortgage Assets III_1_1"/>
    <protectedRange sqref="C384:D402 C598:D616" name="Optional ECBECAIs_2"/>
    <protectedRange sqref="B384:B401 B598:B615" name="Mortgage Assets III_1_1_1"/>
    <protectedRange sqref="B403:D431 F402:G431 F616:G616"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84"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65" max="16383" man="1"/>
    <brk id="483" max="16383" man="1"/>
    <brk id="5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B16" sqref="B16"/>
    </sheetView>
  </sheetViews>
  <sheetFormatPr baseColWidth="10" defaultColWidth="9.140625" defaultRowHeight="15" x14ac:dyDescent="0.25"/>
  <cols>
    <col min="1" max="1" width="13.28515625" style="568" customWidth="1"/>
    <col min="2" max="2" width="59" style="568" customWidth="1"/>
    <col min="3" max="7" width="36.7109375" style="568" customWidth="1"/>
    <col min="8" max="16384" width="9.140625" style="568"/>
  </cols>
  <sheetData>
    <row r="2" spans="1:9" ht="31.5" x14ac:dyDescent="0.25">
      <c r="A2" s="564" t="s">
        <v>1811</v>
      </c>
      <c r="B2" s="564"/>
      <c r="C2" s="565"/>
      <c r="D2" s="565"/>
      <c r="E2" s="565"/>
      <c r="F2" s="566" t="s">
        <v>2676</v>
      </c>
      <c r="G2" s="567"/>
    </row>
    <row r="3" spans="1:9" ht="15.75" thickBot="1" x14ac:dyDescent="0.3">
      <c r="A3" s="565"/>
      <c r="B3" s="569"/>
      <c r="C3" s="569"/>
      <c r="D3" s="565"/>
      <c r="E3" s="565"/>
      <c r="F3" s="565"/>
      <c r="G3" s="565"/>
    </row>
    <row r="4" spans="1:9" ht="60.75" customHeight="1" thickBot="1" x14ac:dyDescent="0.3">
      <c r="A4" s="570"/>
      <c r="B4" s="571" t="s">
        <v>22</v>
      </c>
      <c r="C4" s="572" t="s">
        <v>1231</v>
      </c>
      <c r="D4" s="570"/>
      <c r="E4" s="868" t="s">
        <v>1812</v>
      </c>
      <c r="F4" s="869"/>
      <c r="G4" s="573" t="s">
        <v>1813</v>
      </c>
      <c r="H4" s="574"/>
    </row>
    <row r="5" spans="1:9" x14ac:dyDescent="0.25">
      <c r="A5" s="575"/>
      <c r="B5" s="575"/>
      <c r="C5" s="575"/>
      <c r="D5" s="575"/>
      <c r="F5" s="576"/>
      <c r="G5" s="576"/>
    </row>
    <row r="6" spans="1:9" ht="18.75" customHeight="1" x14ac:dyDescent="0.25">
      <c r="A6" s="577"/>
      <c r="B6" s="870" t="s">
        <v>1814</v>
      </c>
      <c r="C6" s="871"/>
      <c r="D6" s="578"/>
      <c r="E6" s="870" t="s">
        <v>1815</v>
      </c>
      <c r="F6" s="872"/>
      <c r="G6" s="872"/>
      <c r="H6" s="871"/>
    </row>
    <row r="7" spans="1:9" ht="18.75" customHeight="1" x14ac:dyDescent="0.25">
      <c r="A7" s="575"/>
      <c r="B7" s="873" t="s">
        <v>1816</v>
      </c>
      <c r="C7" s="874"/>
      <c r="D7" s="578"/>
      <c r="E7" s="875"/>
      <c r="F7" s="876"/>
      <c r="G7" s="876"/>
      <c r="H7" s="877"/>
    </row>
    <row r="8" spans="1:9" ht="18.75" customHeight="1" x14ac:dyDescent="0.25">
      <c r="A8" s="575"/>
      <c r="B8" s="873" t="s">
        <v>1817</v>
      </c>
      <c r="C8" s="874"/>
      <c r="D8" s="579"/>
      <c r="E8" s="875"/>
      <c r="F8" s="876"/>
      <c r="G8" s="876"/>
      <c r="H8" s="877"/>
      <c r="I8" s="574"/>
    </row>
    <row r="9" spans="1:9" x14ac:dyDescent="0.25">
      <c r="A9" s="580"/>
      <c r="B9" s="878"/>
      <c r="C9" s="878"/>
      <c r="D9" s="578"/>
      <c r="E9" s="875"/>
      <c r="F9" s="876"/>
      <c r="G9" s="876"/>
      <c r="H9" s="877"/>
      <c r="I9" s="574"/>
    </row>
    <row r="10" spans="1:9" ht="15.75" thickBot="1" x14ac:dyDescent="0.3">
      <c r="A10" s="580"/>
      <c r="B10" s="879"/>
      <c r="C10" s="880"/>
      <c r="D10" s="579"/>
      <c r="E10" s="875"/>
      <c r="F10" s="876"/>
      <c r="G10" s="876"/>
      <c r="H10" s="877"/>
      <c r="I10" s="574"/>
    </row>
    <row r="11" spans="1:9" x14ac:dyDescent="0.25">
      <c r="A11" s="575"/>
      <c r="B11" s="581"/>
      <c r="C11" s="575"/>
      <c r="D11" s="575"/>
      <c r="E11" s="875"/>
      <c r="F11" s="876"/>
      <c r="G11" s="876"/>
      <c r="H11" s="877"/>
      <c r="I11" s="574"/>
    </row>
    <row r="12" spans="1:9" ht="15.75" customHeight="1" thickBot="1" x14ac:dyDescent="0.3">
      <c r="A12" s="575"/>
      <c r="B12" s="581"/>
      <c r="C12" s="575"/>
      <c r="D12" s="575"/>
      <c r="E12" s="863" t="s">
        <v>1818</v>
      </c>
      <c r="F12" s="864"/>
      <c r="G12" s="865" t="s">
        <v>1819</v>
      </c>
      <c r="H12" s="866"/>
      <c r="I12" s="574"/>
    </row>
    <row r="13" spans="1:9" x14ac:dyDescent="0.25">
      <c r="A13" s="575"/>
      <c r="B13" s="581"/>
      <c r="C13" s="575"/>
      <c r="D13" s="575"/>
      <c r="E13" s="582"/>
      <c r="F13" s="582"/>
      <c r="G13" s="575"/>
      <c r="H13" s="583"/>
    </row>
    <row r="14" spans="1:9" ht="18.75" customHeight="1" x14ac:dyDescent="0.25">
      <c r="A14" s="584"/>
      <c r="B14" s="867" t="s">
        <v>1820</v>
      </c>
      <c r="C14" s="867"/>
      <c r="D14" s="867"/>
      <c r="E14" s="584"/>
      <c r="F14" s="584"/>
      <c r="G14" s="584"/>
      <c r="H14" s="584"/>
    </row>
    <row r="15" spans="1:9" x14ac:dyDescent="0.25">
      <c r="A15" s="585"/>
      <c r="B15" s="585" t="s">
        <v>1821</v>
      </c>
      <c r="C15" s="585" t="s">
        <v>61</v>
      </c>
      <c r="D15" s="585" t="s">
        <v>1539</v>
      </c>
      <c r="E15" s="585"/>
      <c r="F15" s="585" t="s">
        <v>1822</v>
      </c>
      <c r="G15" s="585" t="s">
        <v>1823</v>
      </c>
      <c r="H15" s="585"/>
    </row>
    <row r="16" spans="1:9" x14ac:dyDescent="0.25">
      <c r="A16" s="575" t="s">
        <v>1824</v>
      </c>
      <c r="B16" s="586" t="s">
        <v>1825</v>
      </c>
      <c r="C16" s="620">
        <f>'[1]Temp. Optional COVID 19 impact'!$C$16</f>
        <v>0</v>
      </c>
      <c r="D16" s="575">
        <f>'[1]Temp. Optional COVID 19 impact'!$D$16</f>
        <v>0</v>
      </c>
      <c r="F16" s="587">
        <f>'[1]Temp. Optional COVID 19 impact'!$F$16</f>
        <v>0</v>
      </c>
      <c r="G16" s="587">
        <f>'[1]Temp. Optional COVID 19 impact'!$G$16</f>
        <v>0</v>
      </c>
    </row>
    <row r="17" spans="1:8" x14ac:dyDescent="0.25">
      <c r="A17" s="586" t="s">
        <v>1826</v>
      </c>
      <c r="B17" s="588"/>
      <c r="C17" s="586"/>
      <c r="D17" s="586"/>
      <c r="F17" s="586"/>
      <c r="G17" s="586"/>
    </row>
    <row r="18" spans="1:8" x14ac:dyDescent="0.25">
      <c r="A18" s="586" t="s">
        <v>1827</v>
      </c>
      <c r="B18" s="586"/>
      <c r="C18" s="586"/>
      <c r="D18" s="586"/>
      <c r="F18" s="586"/>
      <c r="G18" s="586"/>
    </row>
    <row r="19" spans="1:8" ht="18.75" customHeight="1" x14ac:dyDescent="0.25">
      <c r="A19" s="584"/>
      <c r="B19" s="867" t="s">
        <v>1817</v>
      </c>
      <c r="C19" s="867"/>
      <c r="D19" s="867"/>
      <c r="E19" s="584"/>
      <c r="F19" s="584"/>
      <c r="G19" s="584"/>
      <c r="H19" s="584"/>
    </row>
    <row r="20" spans="1:8" x14ac:dyDescent="0.25">
      <c r="A20" s="585"/>
      <c r="B20" s="585" t="s">
        <v>1828</v>
      </c>
      <c r="C20" s="585" t="s">
        <v>1829</v>
      </c>
      <c r="D20" s="585" t="s">
        <v>1830</v>
      </c>
      <c r="E20" s="585" t="s">
        <v>1831</v>
      </c>
      <c r="F20" s="585" t="s">
        <v>1832</v>
      </c>
      <c r="G20" s="585" t="s">
        <v>1833</v>
      </c>
      <c r="H20" s="585" t="s">
        <v>1834</v>
      </c>
    </row>
    <row r="21" spans="1:8" ht="15" customHeight="1" x14ac:dyDescent="0.25">
      <c r="A21" s="589"/>
      <c r="B21" s="590" t="s">
        <v>1835</v>
      </c>
      <c r="C21" s="590"/>
      <c r="D21" s="589"/>
      <c r="E21" s="589"/>
      <c r="F21" s="589"/>
      <c r="G21" s="589"/>
      <c r="H21" s="589"/>
    </row>
    <row r="22" spans="1:8" x14ac:dyDescent="0.25">
      <c r="A22" s="575" t="s">
        <v>1836</v>
      </c>
      <c r="B22" s="575" t="s">
        <v>1837</v>
      </c>
      <c r="C22" s="591"/>
      <c r="D22" s="591"/>
      <c r="E22" s="591">
        <f>'[1]Temp. Optional COVID 19 impact'!$E$22</f>
        <v>0</v>
      </c>
      <c r="F22" s="591">
        <f>'[1]Temp. Optional COVID 19 impact'!$F$22</f>
        <v>0</v>
      </c>
      <c r="G22" s="591">
        <f>'[1]Temp. Optional COVID 19 impact'!$G$22</f>
        <v>0</v>
      </c>
      <c r="H22" s="592">
        <f>SUM(C22:G22)</f>
        <v>0</v>
      </c>
    </row>
    <row r="23" spans="1:8" x14ac:dyDescent="0.25">
      <c r="A23" s="575" t="s">
        <v>1838</v>
      </c>
      <c r="B23" s="575" t="s">
        <v>1839</v>
      </c>
      <c r="C23" s="591"/>
      <c r="D23" s="591"/>
      <c r="E23" s="591">
        <f>'[1]Temp. Optional COVID 19 impact'!$E$23</f>
        <v>0</v>
      </c>
      <c r="F23" s="591">
        <f>'[1]Temp. Optional COVID 19 impact'!$F$23</f>
        <v>0</v>
      </c>
      <c r="G23" s="591">
        <f>'[1]Temp. Optional COVID 19 impact'!$G$23</f>
        <v>0</v>
      </c>
      <c r="H23" s="592">
        <f t="shared" ref="H23:H24" si="0">SUM(C23:G23)</f>
        <v>0</v>
      </c>
    </row>
    <row r="24" spans="1:8" x14ac:dyDescent="0.25">
      <c r="A24" s="575" t="s">
        <v>1840</v>
      </c>
      <c r="B24" s="575" t="s">
        <v>1841</v>
      </c>
      <c r="C24" s="591"/>
      <c r="D24" s="591"/>
      <c r="E24" s="591"/>
      <c r="F24" s="591"/>
      <c r="G24" s="591"/>
      <c r="H24" s="592">
        <f t="shared" si="0"/>
        <v>0</v>
      </c>
    </row>
    <row r="25" spans="1:8" x14ac:dyDescent="0.25">
      <c r="A25" s="575" t="s">
        <v>1842</v>
      </c>
      <c r="B25" s="575" t="s">
        <v>1843</v>
      </c>
      <c r="C25" s="591">
        <f>SUM(C22:C24)</f>
        <v>0</v>
      </c>
      <c r="D25" s="591">
        <f>SUM(D22:D24)</f>
        <v>0</v>
      </c>
      <c r="E25" s="591">
        <f t="shared" ref="E25:H25" si="1">SUM(E22:E24)</f>
        <v>0</v>
      </c>
      <c r="F25" s="591">
        <f t="shared" si="1"/>
        <v>0</v>
      </c>
      <c r="G25" s="591">
        <f t="shared" si="1"/>
        <v>0</v>
      </c>
      <c r="H25" s="591">
        <f t="shared" si="1"/>
        <v>0</v>
      </c>
    </row>
    <row r="26" spans="1:8" x14ac:dyDescent="0.25">
      <c r="A26" s="575" t="s">
        <v>1844</v>
      </c>
      <c r="B26" s="593" t="s">
        <v>1845</v>
      </c>
      <c r="C26" s="594"/>
      <c r="D26" s="575"/>
      <c r="E26" s="575"/>
      <c r="F26" s="587"/>
    </row>
    <row r="27" spans="1:8" x14ac:dyDescent="0.25">
      <c r="A27" s="575" t="s">
        <v>1846</v>
      </c>
      <c r="B27" s="593" t="s">
        <v>1845</v>
      </c>
      <c r="C27" s="594"/>
      <c r="D27" s="575"/>
      <c r="E27" s="575"/>
      <c r="F27" s="587"/>
      <c r="G27" s="595"/>
    </row>
    <row r="28" spans="1:8" x14ac:dyDescent="0.25">
      <c r="A28" s="575" t="s">
        <v>1847</v>
      </c>
      <c r="B28" s="593" t="s">
        <v>1845</v>
      </c>
      <c r="C28" s="594"/>
      <c r="D28" s="575"/>
      <c r="E28" s="575"/>
      <c r="F28" s="587"/>
      <c r="G28" s="595"/>
    </row>
    <row r="29" spans="1:8" x14ac:dyDescent="0.25">
      <c r="A29" s="575" t="s">
        <v>1848</v>
      </c>
      <c r="B29" s="593" t="s">
        <v>1845</v>
      </c>
      <c r="C29" s="594"/>
      <c r="D29" s="575"/>
      <c r="E29" s="575"/>
      <c r="F29" s="587"/>
      <c r="G29" s="595"/>
    </row>
    <row r="30" spans="1:8" x14ac:dyDescent="0.25">
      <c r="A30" s="575"/>
      <c r="B30" s="593"/>
      <c r="C30" s="594"/>
      <c r="D30" s="575"/>
      <c r="E30" s="575"/>
      <c r="F30" s="587"/>
      <c r="G30" s="595"/>
    </row>
    <row r="31" spans="1:8" x14ac:dyDescent="0.25">
      <c r="A31" s="575"/>
      <c r="B31" s="593"/>
      <c r="C31" s="594"/>
      <c r="D31" s="575"/>
      <c r="E31" s="575"/>
      <c r="F31" s="587"/>
      <c r="G31" s="595"/>
    </row>
    <row r="32" spans="1:8" x14ac:dyDescent="0.25">
      <c r="A32" s="575"/>
      <c r="B32" s="593"/>
      <c r="C32" s="594"/>
      <c r="D32" s="575"/>
      <c r="E32" s="575"/>
      <c r="F32" s="587"/>
      <c r="G32" s="595"/>
    </row>
    <row r="33" spans="1:7" x14ac:dyDescent="0.25">
      <c r="A33" s="575"/>
      <c r="B33" s="593"/>
      <c r="C33" s="594"/>
      <c r="D33" s="575"/>
      <c r="E33" s="575"/>
      <c r="F33" s="587"/>
      <c r="G33" s="595"/>
    </row>
    <row r="34" spans="1:7" x14ac:dyDescent="0.25">
      <c r="A34" s="575"/>
      <c r="B34" s="593"/>
      <c r="C34" s="594"/>
      <c r="D34" s="575"/>
      <c r="F34" s="587"/>
      <c r="G34" s="595"/>
    </row>
    <row r="35" spans="1:7" x14ac:dyDescent="0.25">
      <c r="A35" s="575"/>
      <c r="B35" s="575"/>
      <c r="C35" s="596"/>
      <c r="D35" s="596"/>
      <c r="E35" s="596"/>
      <c r="F35" s="596"/>
      <c r="G35" s="586"/>
    </row>
    <row r="36" spans="1:7" x14ac:dyDescent="0.25">
      <c r="A36" s="575"/>
      <c r="B36" s="575"/>
      <c r="C36" s="596"/>
      <c r="D36" s="596"/>
      <c r="E36" s="596"/>
      <c r="F36" s="596"/>
      <c r="G36" s="586"/>
    </row>
    <row r="37" spans="1:7" x14ac:dyDescent="0.25">
      <c r="A37" s="575"/>
      <c r="B37" s="575"/>
      <c r="C37" s="596"/>
      <c r="D37" s="596"/>
      <c r="E37" s="596"/>
      <c r="F37" s="596"/>
      <c r="G37" s="586"/>
    </row>
    <row r="38" spans="1:7" x14ac:dyDescent="0.25">
      <c r="A38" s="575"/>
      <c r="B38" s="575"/>
      <c r="C38" s="596"/>
      <c r="D38" s="596"/>
      <c r="E38" s="596"/>
      <c r="F38" s="596"/>
      <c r="G38" s="586"/>
    </row>
    <row r="39" spans="1:7" x14ac:dyDescent="0.25">
      <c r="A39" s="575"/>
      <c r="B39" s="575"/>
      <c r="C39" s="596"/>
      <c r="D39" s="596"/>
      <c r="E39" s="596"/>
      <c r="F39" s="596"/>
      <c r="G39" s="586"/>
    </row>
    <row r="40" spans="1:7" x14ac:dyDescent="0.25">
      <c r="A40" s="575"/>
      <c r="B40" s="575"/>
      <c r="C40" s="596"/>
      <c r="D40" s="596"/>
      <c r="E40" s="596"/>
      <c r="F40" s="596"/>
      <c r="G40" s="586"/>
    </row>
    <row r="41" spans="1:7" x14ac:dyDescent="0.25">
      <c r="A41" s="575"/>
      <c r="B41" s="575"/>
      <c r="C41" s="596"/>
      <c r="D41" s="596"/>
      <c r="E41" s="596"/>
      <c r="F41" s="596"/>
      <c r="G41" s="586"/>
    </row>
    <row r="42" spans="1:7" x14ac:dyDescent="0.25">
      <c r="A42" s="575"/>
      <c r="B42" s="575"/>
      <c r="C42" s="596"/>
      <c r="D42" s="596"/>
      <c r="E42" s="596"/>
      <c r="F42" s="596"/>
      <c r="G42" s="586"/>
    </row>
    <row r="43" spans="1:7" x14ac:dyDescent="0.25">
      <c r="A43" s="575"/>
      <c r="B43" s="575"/>
      <c r="C43" s="596"/>
      <c r="D43" s="596"/>
      <c r="E43" s="596"/>
      <c r="F43" s="596"/>
      <c r="G43" s="586"/>
    </row>
    <row r="44" spans="1:7" x14ac:dyDescent="0.25">
      <c r="A44" s="575"/>
      <c r="B44" s="575"/>
      <c r="C44" s="596"/>
      <c r="D44" s="596"/>
      <c r="E44" s="596"/>
      <c r="F44" s="596"/>
      <c r="G44" s="586"/>
    </row>
    <row r="45" spans="1:7" x14ac:dyDescent="0.25">
      <c r="A45" s="575"/>
      <c r="B45" s="575"/>
      <c r="C45" s="596"/>
      <c r="D45" s="596"/>
      <c r="E45" s="596"/>
      <c r="F45" s="596"/>
      <c r="G45" s="586"/>
    </row>
    <row r="46" spans="1:7" x14ac:dyDescent="0.25">
      <c r="A46" s="575"/>
      <c r="B46" s="575"/>
      <c r="C46" s="596"/>
      <c r="D46" s="596"/>
      <c r="E46" s="596"/>
      <c r="F46" s="596"/>
      <c r="G46" s="586"/>
    </row>
    <row r="47" spans="1:7" x14ac:dyDescent="0.25">
      <c r="A47" s="575"/>
      <c r="B47" s="575"/>
      <c r="C47" s="596"/>
      <c r="D47" s="596"/>
      <c r="E47" s="596"/>
      <c r="F47" s="596"/>
      <c r="G47" s="586"/>
    </row>
    <row r="48" spans="1:7" x14ac:dyDescent="0.25">
      <c r="A48" s="575"/>
      <c r="B48" s="575"/>
      <c r="C48" s="596"/>
      <c r="D48" s="596"/>
      <c r="E48" s="596"/>
      <c r="F48" s="596"/>
      <c r="G48" s="586"/>
    </row>
    <row r="49" spans="1:7" x14ac:dyDescent="0.25">
      <c r="A49" s="575"/>
      <c r="B49" s="575"/>
      <c r="C49" s="596"/>
      <c r="D49" s="596"/>
      <c r="E49" s="596"/>
      <c r="F49" s="596"/>
      <c r="G49" s="586"/>
    </row>
    <row r="50" spans="1:7" x14ac:dyDescent="0.25">
      <c r="A50" s="575"/>
      <c r="B50" s="575"/>
      <c r="C50" s="596"/>
      <c r="D50" s="596"/>
      <c r="E50" s="596"/>
      <c r="F50" s="596"/>
      <c r="G50" s="586"/>
    </row>
    <row r="51" spans="1:7" x14ac:dyDescent="0.25">
      <c r="A51" s="575"/>
      <c r="B51" s="575"/>
      <c r="C51" s="596"/>
      <c r="D51" s="596"/>
      <c r="E51" s="596"/>
      <c r="F51" s="596"/>
      <c r="G51" s="586"/>
    </row>
    <row r="52" spans="1:7" x14ac:dyDescent="0.25">
      <c r="A52" s="575"/>
      <c r="B52" s="575"/>
      <c r="C52" s="596"/>
      <c r="D52" s="596"/>
      <c r="E52" s="596"/>
      <c r="F52" s="596"/>
      <c r="G52" s="586"/>
    </row>
    <row r="53" spans="1:7" x14ac:dyDescent="0.25">
      <c r="A53" s="575"/>
      <c r="B53" s="575"/>
      <c r="C53" s="596"/>
      <c r="D53" s="596"/>
      <c r="E53" s="596"/>
      <c r="F53" s="596"/>
      <c r="G53" s="586"/>
    </row>
    <row r="54" spans="1:7" x14ac:dyDescent="0.25">
      <c r="A54" s="575"/>
      <c r="B54" s="575"/>
      <c r="C54" s="596"/>
      <c r="D54" s="596"/>
      <c r="E54" s="596"/>
      <c r="F54" s="596"/>
      <c r="G54" s="586"/>
    </row>
    <row r="55" spans="1:7" x14ac:dyDescent="0.25">
      <c r="A55" s="575"/>
      <c r="B55" s="575"/>
      <c r="C55" s="596"/>
      <c r="D55" s="596"/>
      <c r="E55" s="596"/>
      <c r="F55" s="596"/>
      <c r="G55" s="586"/>
    </row>
    <row r="56" spans="1:7" x14ac:dyDescent="0.25">
      <c r="A56" s="575"/>
      <c r="B56" s="575"/>
      <c r="C56" s="596"/>
      <c r="D56" s="596"/>
      <c r="E56" s="596"/>
      <c r="F56" s="596"/>
      <c r="G56" s="586"/>
    </row>
    <row r="57" spans="1:7" x14ac:dyDescent="0.25">
      <c r="A57" s="575"/>
      <c r="B57" s="575"/>
      <c r="C57" s="596"/>
      <c r="D57" s="596"/>
      <c r="E57" s="596"/>
      <c r="F57" s="596"/>
      <c r="G57" s="586"/>
    </row>
    <row r="58" spans="1:7" x14ac:dyDescent="0.25">
      <c r="A58" s="575"/>
      <c r="B58" s="575"/>
      <c r="C58" s="596"/>
      <c r="D58" s="596"/>
      <c r="E58" s="596"/>
      <c r="F58" s="596"/>
      <c r="G58" s="586"/>
    </row>
    <row r="59" spans="1:7" x14ac:dyDescent="0.25">
      <c r="A59" s="575"/>
      <c r="B59" s="575"/>
      <c r="C59" s="596"/>
      <c r="D59" s="596"/>
      <c r="E59" s="596"/>
      <c r="F59" s="596"/>
      <c r="G59" s="586"/>
    </row>
    <row r="60" spans="1:7" x14ac:dyDescent="0.25">
      <c r="A60" s="575"/>
      <c r="B60" s="575"/>
      <c r="C60" s="596"/>
      <c r="D60" s="596"/>
      <c r="E60" s="596"/>
      <c r="F60" s="596"/>
      <c r="G60" s="586"/>
    </row>
    <row r="61" spans="1:7" x14ac:dyDescent="0.25">
      <c r="A61" s="575"/>
      <c r="B61" s="575"/>
      <c r="C61" s="596"/>
      <c r="D61" s="596"/>
      <c r="E61" s="596"/>
      <c r="F61" s="596"/>
      <c r="G61" s="586"/>
    </row>
    <row r="62" spans="1:7" x14ac:dyDescent="0.25">
      <c r="A62" s="575"/>
      <c r="B62" s="597"/>
      <c r="C62" s="598"/>
      <c r="D62" s="598"/>
      <c r="E62" s="596"/>
      <c r="F62" s="598"/>
      <c r="G62" s="586"/>
    </row>
    <row r="63" spans="1:7" x14ac:dyDescent="0.25">
      <c r="A63" s="575"/>
      <c r="B63" s="575"/>
      <c r="C63" s="596"/>
      <c r="D63" s="596"/>
      <c r="E63" s="596"/>
      <c r="F63" s="596"/>
      <c r="G63" s="586"/>
    </row>
    <row r="64" spans="1:7" x14ac:dyDescent="0.25">
      <c r="A64" s="575"/>
      <c r="B64" s="575"/>
      <c r="C64" s="596"/>
      <c r="D64" s="596"/>
      <c r="E64" s="596"/>
      <c r="F64" s="596"/>
      <c r="G64" s="586"/>
    </row>
    <row r="65" spans="1:7" x14ac:dyDescent="0.25">
      <c r="A65" s="575"/>
      <c r="B65" s="575"/>
      <c r="C65" s="596"/>
      <c r="D65" s="596"/>
      <c r="E65" s="596"/>
      <c r="F65" s="596"/>
      <c r="G65" s="586"/>
    </row>
    <row r="66" spans="1:7" x14ac:dyDescent="0.25">
      <c r="A66" s="575"/>
      <c r="B66" s="597"/>
      <c r="C66" s="598"/>
      <c r="D66" s="598"/>
      <c r="E66" s="596"/>
      <c r="F66" s="598"/>
      <c r="G66" s="586"/>
    </row>
    <row r="67" spans="1:7" x14ac:dyDescent="0.25">
      <c r="A67" s="575"/>
      <c r="B67" s="586"/>
      <c r="C67" s="596"/>
      <c r="D67" s="596"/>
      <c r="E67" s="596"/>
      <c r="F67" s="596"/>
      <c r="G67" s="586"/>
    </row>
    <row r="68" spans="1:7" x14ac:dyDescent="0.25">
      <c r="A68" s="575"/>
      <c r="B68" s="575"/>
      <c r="C68" s="596"/>
      <c r="D68" s="596"/>
      <c r="E68" s="596"/>
      <c r="F68" s="596"/>
      <c r="G68" s="586"/>
    </row>
    <row r="69" spans="1:7" x14ac:dyDescent="0.25">
      <c r="A69" s="575"/>
      <c r="B69" s="586"/>
      <c r="C69" s="596"/>
      <c r="D69" s="596"/>
      <c r="E69" s="596"/>
      <c r="F69" s="596"/>
      <c r="G69" s="586"/>
    </row>
    <row r="70" spans="1:7" x14ac:dyDescent="0.25">
      <c r="A70" s="575"/>
      <c r="B70" s="586"/>
      <c r="C70" s="596"/>
      <c r="D70" s="596"/>
      <c r="E70" s="596"/>
      <c r="F70" s="596"/>
      <c r="G70" s="586"/>
    </row>
    <row r="71" spans="1:7" x14ac:dyDescent="0.25">
      <c r="A71" s="575"/>
      <c r="B71" s="586"/>
      <c r="C71" s="596"/>
      <c r="D71" s="596"/>
      <c r="E71" s="596"/>
      <c r="F71" s="596"/>
      <c r="G71" s="586"/>
    </row>
    <row r="72" spans="1:7" x14ac:dyDescent="0.25">
      <c r="A72" s="575"/>
      <c r="B72" s="586"/>
      <c r="C72" s="596"/>
      <c r="D72" s="596"/>
      <c r="E72" s="596"/>
      <c r="F72" s="596"/>
      <c r="G72" s="586"/>
    </row>
    <row r="73" spans="1:7" x14ac:dyDescent="0.25">
      <c r="A73" s="575"/>
      <c r="B73" s="586"/>
      <c r="C73" s="596"/>
      <c r="D73" s="596"/>
      <c r="E73" s="596"/>
      <c r="F73" s="596"/>
      <c r="G73" s="586"/>
    </row>
    <row r="74" spans="1:7" x14ac:dyDescent="0.25">
      <c r="A74" s="575"/>
      <c r="B74" s="586"/>
      <c r="C74" s="596"/>
      <c r="D74" s="596"/>
      <c r="E74" s="596"/>
      <c r="F74" s="596"/>
      <c r="G74" s="586"/>
    </row>
    <row r="75" spans="1:7" x14ac:dyDescent="0.25">
      <c r="A75" s="575"/>
      <c r="B75" s="586"/>
      <c r="C75" s="596"/>
      <c r="D75" s="596"/>
      <c r="E75" s="596"/>
      <c r="F75" s="596"/>
      <c r="G75" s="586"/>
    </row>
    <row r="76" spans="1:7" x14ac:dyDescent="0.25">
      <c r="A76" s="575"/>
      <c r="B76" s="586"/>
      <c r="C76" s="596"/>
      <c r="D76" s="596"/>
      <c r="E76" s="596"/>
      <c r="F76" s="596"/>
      <c r="G76" s="586"/>
    </row>
    <row r="77" spans="1:7" x14ac:dyDescent="0.25">
      <c r="A77" s="575"/>
      <c r="B77" s="586"/>
      <c r="C77" s="596"/>
      <c r="D77" s="596"/>
      <c r="E77" s="596"/>
      <c r="F77" s="596"/>
      <c r="G77" s="586"/>
    </row>
    <row r="78" spans="1:7" x14ac:dyDescent="0.25">
      <c r="A78" s="575"/>
      <c r="B78" s="593"/>
      <c r="C78" s="596"/>
      <c r="D78" s="596"/>
      <c r="E78" s="596"/>
      <c r="F78" s="596"/>
      <c r="G78" s="586"/>
    </row>
    <row r="79" spans="1:7" x14ac:dyDescent="0.25">
      <c r="A79" s="575"/>
      <c r="B79" s="593"/>
      <c r="C79" s="596"/>
      <c r="D79" s="596"/>
      <c r="E79" s="596"/>
      <c r="F79" s="596"/>
      <c r="G79" s="586"/>
    </row>
    <row r="80" spans="1:7" x14ac:dyDescent="0.25">
      <c r="A80" s="575"/>
      <c r="B80" s="593"/>
      <c r="C80" s="596"/>
      <c r="D80" s="596"/>
      <c r="E80" s="596"/>
      <c r="F80" s="596"/>
      <c r="G80" s="586"/>
    </row>
    <row r="81" spans="1:7" x14ac:dyDescent="0.25">
      <c r="A81" s="575"/>
      <c r="B81" s="593"/>
      <c r="C81" s="596"/>
      <c r="D81" s="596"/>
      <c r="E81" s="596"/>
      <c r="F81" s="596"/>
      <c r="G81" s="586"/>
    </row>
    <row r="82" spans="1:7" x14ac:dyDescent="0.25">
      <c r="A82" s="575"/>
      <c r="B82" s="593"/>
      <c r="C82" s="596"/>
      <c r="D82" s="596"/>
      <c r="E82" s="596"/>
      <c r="F82" s="596"/>
      <c r="G82" s="586"/>
    </row>
    <row r="83" spans="1:7" x14ac:dyDescent="0.25">
      <c r="A83" s="575"/>
      <c r="B83" s="593"/>
      <c r="C83" s="596"/>
      <c r="D83" s="596"/>
      <c r="E83" s="596"/>
      <c r="F83" s="596"/>
      <c r="G83" s="586"/>
    </row>
    <row r="84" spans="1:7" x14ac:dyDescent="0.25">
      <c r="A84" s="575"/>
      <c r="B84" s="593"/>
      <c r="C84" s="596"/>
      <c r="D84" s="596"/>
      <c r="E84" s="596"/>
      <c r="F84" s="596"/>
      <c r="G84" s="586"/>
    </row>
    <row r="85" spans="1:7" x14ac:dyDescent="0.25">
      <c r="A85" s="575"/>
      <c r="B85" s="593"/>
      <c r="C85" s="596"/>
      <c r="D85" s="596"/>
      <c r="E85" s="596"/>
      <c r="F85" s="596"/>
      <c r="G85" s="586"/>
    </row>
    <row r="86" spans="1:7" x14ac:dyDescent="0.25">
      <c r="A86" s="575"/>
      <c r="B86" s="593"/>
      <c r="C86" s="596"/>
      <c r="D86" s="596"/>
      <c r="E86" s="596"/>
      <c r="F86" s="596"/>
      <c r="G86" s="586"/>
    </row>
    <row r="87" spans="1:7" x14ac:dyDescent="0.25">
      <c r="A87" s="575"/>
      <c r="B87" s="593"/>
      <c r="C87" s="596"/>
      <c r="D87" s="596"/>
      <c r="E87" s="596"/>
      <c r="F87" s="596"/>
      <c r="G87" s="586"/>
    </row>
    <row r="88" spans="1:7" x14ac:dyDescent="0.25">
      <c r="A88" s="585"/>
      <c r="B88" s="585"/>
      <c r="C88" s="585"/>
      <c r="D88" s="585"/>
      <c r="E88" s="585"/>
      <c r="F88" s="585"/>
      <c r="G88" s="585"/>
    </row>
    <row r="89" spans="1:7" x14ac:dyDescent="0.25">
      <c r="A89" s="575"/>
      <c r="B89" s="586"/>
      <c r="C89" s="596"/>
      <c r="D89" s="596"/>
      <c r="E89" s="596"/>
      <c r="F89" s="596"/>
      <c r="G89" s="586"/>
    </row>
    <row r="90" spans="1:7" x14ac:dyDescent="0.25">
      <c r="A90" s="575"/>
      <c r="B90" s="586"/>
      <c r="C90" s="596"/>
      <c r="D90" s="596"/>
      <c r="E90" s="596"/>
      <c r="F90" s="596"/>
      <c r="G90" s="586"/>
    </row>
    <row r="91" spans="1:7" x14ac:dyDescent="0.25">
      <c r="A91" s="575"/>
      <c r="B91" s="586"/>
      <c r="C91" s="596"/>
      <c r="D91" s="596"/>
      <c r="E91" s="596"/>
      <c r="F91" s="596"/>
      <c r="G91" s="586"/>
    </row>
    <row r="92" spans="1:7" x14ac:dyDescent="0.25">
      <c r="A92" s="575"/>
      <c r="B92" s="586"/>
      <c r="C92" s="596"/>
      <c r="D92" s="596"/>
      <c r="E92" s="596"/>
      <c r="F92" s="596"/>
      <c r="G92" s="586"/>
    </row>
    <row r="93" spans="1:7" x14ac:dyDescent="0.25">
      <c r="A93" s="575"/>
      <c r="B93" s="586"/>
      <c r="C93" s="596"/>
      <c r="D93" s="596"/>
      <c r="E93" s="596"/>
      <c r="F93" s="596"/>
      <c r="G93" s="586"/>
    </row>
    <row r="94" spans="1:7" x14ac:dyDescent="0.25">
      <c r="A94" s="575"/>
      <c r="B94" s="586"/>
      <c r="C94" s="596"/>
      <c r="D94" s="596"/>
      <c r="E94" s="596"/>
      <c r="F94" s="596"/>
      <c r="G94" s="586"/>
    </row>
    <row r="95" spans="1:7" x14ac:dyDescent="0.25">
      <c r="A95" s="575"/>
      <c r="B95" s="586"/>
      <c r="C95" s="596"/>
      <c r="D95" s="596"/>
      <c r="E95" s="596"/>
      <c r="F95" s="596"/>
      <c r="G95" s="586"/>
    </row>
    <row r="96" spans="1:7" x14ac:dyDescent="0.25">
      <c r="A96" s="575"/>
      <c r="B96" s="586"/>
      <c r="C96" s="596"/>
      <c r="D96" s="596"/>
      <c r="E96" s="596"/>
      <c r="F96" s="596"/>
      <c r="G96" s="586"/>
    </row>
    <row r="97" spans="1:7" x14ac:dyDescent="0.25">
      <c r="A97" s="575"/>
      <c r="B97" s="586"/>
      <c r="C97" s="596"/>
      <c r="D97" s="596"/>
      <c r="E97" s="596"/>
      <c r="F97" s="596"/>
      <c r="G97" s="586"/>
    </row>
    <row r="98" spans="1:7" x14ac:dyDescent="0.25">
      <c r="A98" s="575"/>
      <c r="B98" s="586"/>
      <c r="C98" s="596"/>
      <c r="D98" s="596"/>
      <c r="E98" s="596"/>
      <c r="F98" s="596"/>
      <c r="G98" s="586"/>
    </row>
    <row r="99" spans="1:7" x14ac:dyDescent="0.25">
      <c r="A99" s="575"/>
      <c r="B99" s="586"/>
      <c r="C99" s="596"/>
      <c r="D99" s="596"/>
      <c r="E99" s="596"/>
      <c r="F99" s="596"/>
      <c r="G99" s="586"/>
    </row>
    <row r="100" spans="1:7" x14ac:dyDescent="0.25">
      <c r="A100" s="575"/>
      <c r="B100" s="586"/>
      <c r="C100" s="596"/>
      <c r="D100" s="596"/>
      <c r="E100" s="596"/>
      <c r="F100" s="596"/>
      <c r="G100" s="586"/>
    </row>
    <row r="101" spans="1:7" x14ac:dyDescent="0.25">
      <c r="A101" s="575"/>
      <c r="B101" s="586"/>
      <c r="C101" s="596"/>
      <c r="D101" s="596"/>
      <c r="E101" s="596"/>
      <c r="F101" s="596"/>
      <c r="G101" s="586"/>
    </row>
    <row r="102" spans="1:7" x14ac:dyDescent="0.25">
      <c r="A102" s="575"/>
      <c r="B102" s="586"/>
      <c r="C102" s="596"/>
      <c r="D102" s="596"/>
      <c r="E102" s="596"/>
      <c r="F102" s="596"/>
      <c r="G102" s="586"/>
    </row>
    <row r="103" spans="1:7" x14ac:dyDescent="0.25">
      <c r="A103" s="575"/>
      <c r="B103" s="586"/>
      <c r="C103" s="596"/>
      <c r="D103" s="596"/>
      <c r="E103" s="596"/>
      <c r="F103" s="596"/>
      <c r="G103" s="586"/>
    </row>
    <row r="104" spans="1:7" x14ac:dyDescent="0.25">
      <c r="A104" s="575"/>
      <c r="B104" s="586"/>
      <c r="C104" s="596"/>
      <c r="D104" s="596"/>
      <c r="E104" s="596"/>
      <c r="F104" s="596"/>
      <c r="G104" s="586"/>
    </row>
    <row r="105" spans="1:7" x14ac:dyDescent="0.25">
      <c r="A105" s="575"/>
      <c r="B105" s="586"/>
      <c r="C105" s="596"/>
      <c r="D105" s="596"/>
      <c r="E105" s="596"/>
      <c r="F105" s="596"/>
      <c r="G105" s="586"/>
    </row>
    <row r="106" spans="1:7" x14ac:dyDescent="0.25">
      <c r="A106" s="575"/>
      <c r="B106" s="586"/>
      <c r="C106" s="596"/>
      <c r="D106" s="596"/>
      <c r="E106" s="596"/>
      <c r="F106" s="596"/>
      <c r="G106" s="586"/>
    </row>
    <row r="107" spans="1:7" x14ac:dyDescent="0.25">
      <c r="A107" s="575"/>
      <c r="B107" s="586"/>
      <c r="C107" s="596"/>
      <c r="D107" s="596"/>
      <c r="E107" s="596"/>
      <c r="F107" s="596"/>
      <c r="G107" s="586"/>
    </row>
    <row r="108" spans="1:7" x14ac:dyDescent="0.25">
      <c r="A108" s="575"/>
      <c r="B108" s="586"/>
      <c r="C108" s="596"/>
      <c r="D108" s="596"/>
      <c r="E108" s="596"/>
      <c r="F108" s="596"/>
      <c r="G108" s="586"/>
    </row>
    <row r="109" spans="1:7" x14ac:dyDescent="0.25">
      <c r="A109" s="575"/>
      <c r="B109" s="586"/>
      <c r="C109" s="596"/>
      <c r="D109" s="596"/>
      <c r="E109" s="596"/>
      <c r="F109" s="596"/>
      <c r="G109" s="586"/>
    </row>
    <row r="110" spans="1:7" x14ac:dyDescent="0.25">
      <c r="A110" s="575"/>
      <c r="B110" s="586"/>
      <c r="C110" s="596"/>
      <c r="D110" s="596"/>
      <c r="E110" s="596"/>
      <c r="F110" s="596"/>
      <c r="G110" s="586"/>
    </row>
    <row r="111" spans="1:7" x14ac:dyDescent="0.25">
      <c r="A111" s="575"/>
      <c r="B111" s="586"/>
      <c r="C111" s="596"/>
      <c r="D111" s="596"/>
      <c r="E111" s="596"/>
      <c r="F111" s="596"/>
      <c r="G111" s="586"/>
    </row>
    <row r="112" spans="1:7" x14ac:dyDescent="0.25">
      <c r="A112" s="575"/>
      <c r="B112" s="586"/>
      <c r="C112" s="596"/>
      <c r="D112" s="596"/>
      <c r="E112" s="596"/>
      <c r="F112" s="596"/>
      <c r="G112" s="586"/>
    </row>
    <row r="113" spans="1:7" x14ac:dyDescent="0.25">
      <c r="A113" s="575"/>
      <c r="B113" s="586"/>
      <c r="C113" s="596"/>
      <c r="D113" s="596"/>
      <c r="E113" s="596"/>
      <c r="F113" s="596"/>
      <c r="G113" s="586"/>
    </row>
    <row r="114" spans="1:7" x14ac:dyDescent="0.25">
      <c r="A114" s="575"/>
      <c r="B114" s="586"/>
      <c r="C114" s="596"/>
      <c r="D114" s="596"/>
      <c r="E114" s="596"/>
      <c r="F114" s="596"/>
      <c r="G114" s="586"/>
    </row>
    <row r="115" spans="1:7" x14ac:dyDescent="0.25">
      <c r="A115" s="575"/>
      <c r="B115" s="586"/>
      <c r="C115" s="596"/>
      <c r="D115" s="596"/>
      <c r="E115" s="596"/>
      <c r="F115" s="596"/>
      <c r="G115" s="586"/>
    </row>
    <row r="116" spans="1:7" x14ac:dyDescent="0.25">
      <c r="A116" s="575"/>
      <c r="B116" s="586"/>
      <c r="C116" s="596"/>
      <c r="D116" s="596"/>
      <c r="E116" s="596"/>
      <c r="F116" s="596"/>
      <c r="G116" s="586"/>
    </row>
    <row r="117" spans="1:7" x14ac:dyDescent="0.25">
      <c r="A117" s="575"/>
      <c r="B117" s="586"/>
      <c r="C117" s="596"/>
      <c r="D117" s="596"/>
      <c r="E117" s="596"/>
      <c r="F117" s="596"/>
      <c r="G117" s="586"/>
    </row>
    <row r="118" spans="1:7" x14ac:dyDescent="0.25">
      <c r="A118" s="575"/>
      <c r="B118" s="586"/>
      <c r="C118" s="596"/>
      <c r="D118" s="596"/>
      <c r="E118" s="596"/>
      <c r="F118" s="596"/>
      <c r="G118" s="586"/>
    </row>
    <row r="119" spans="1:7" x14ac:dyDescent="0.25">
      <c r="A119" s="575"/>
      <c r="B119" s="586"/>
      <c r="C119" s="596"/>
      <c r="D119" s="596"/>
      <c r="E119" s="596"/>
      <c r="F119" s="596"/>
      <c r="G119" s="586"/>
    </row>
    <row r="120" spans="1:7" x14ac:dyDescent="0.25">
      <c r="A120" s="575"/>
      <c r="B120" s="586"/>
      <c r="C120" s="596"/>
      <c r="D120" s="596"/>
      <c r="E120" s="596"/>
      <c r="F120" s="596"/>
      <c r="G120" s="586"/>
    </row>
    <row r="121" spans="1:7" x14ac:dyDescent="0.25">
      <c r="A121" s="575"/>
      <c r="B121" s="586"/>
      <c r="C121" s="596"/>
      <c r="D121" s="596"/>
      <c r="E121" s="596"/>
      <c r="F121" s="596"/>
      <c r="G121" s="586"/>
    </row>
    <row r="122" spans="1:7" x14ac:dyDescent="0.25">
      <c r="A122" s="575"/>
      <c r="B122" s="586"/>
      <c r="C122" s="596"/>
      <c r="D122" s="596"/>
      <c r="E122" s="596"/>
      <c r="F122" s="596"/>
      <c r="G122" s="586"/>
    </row>
    <row r="123" spans="1:7" x14ac:dyDescent="0.25">
      <c r="A123" s="575"/>
      <c r="B123" s="586"/>
      <c r="C123" s="596"/>
      <c r="D123" s="596"/>
      <c r="E123" s="596"/>
      <c r="F123" s="596"/>
      <c r="G123" s="586"/>
    </row>
    <row r="124" spans="1:7" x14ac:dyDescent="0.25">
      <c r="A124" s="575"/>
      <c r="B124" s="586"/>
      <c r="C124" s="596"/>
      <c r="D124" s="596"/>
      <c r="E124" s="596"/>
      <c r="F124" s="596"/>
      <c r="G124" s="586"/>
    </row>
    <row r="125" spans="1:7" x14ac:dyDescent="0.25">
      <c r="A125" s="575"/>
      <c r="B125" s="586"/>
      <c r="C125" s="596"/>
      <c r="D125" s="596"/>
      <c r="E125" s="596"/>
      <c r="F125" s="596"/>
      <c r="G125" s="586"/>
    </row>
    <row r="126" spans="1:7" x14ac:dyDescent="0.25">
      <c r="A126" s="575"/>
      <c r="B126" s="586"/>
      <c r="C126" s="596"/>
      <c r="D126" s="596"/>
      <c r="E126" s="596"/>
      <c r="F126" s="596"/>
      <c r="G126" s="586"/>
    </row>
    <row r="127" spans="1:7" x14ac:dyDescent="0.25">
      <c r="A127" s="575"/>
      <c r="B127" s="586"/>
      <c r="C127" s="596"/>
      <c r="D127" s="596"/>
      <c r="E127" s="596"/>
      <c r="F127" s="596"/>
      <c r="G127" s="586"/>
    </row>
    <row r="128" spans="1:7" x14ac:dyDescent="0.25">
      <c r="A128" s="575"/>
      <c r="B128" s="586"/>
      <c r="C128" s="596"/>
      <c r="D128" s="596"/>
      <c r="E128" s="596"/>
      <c r="F128" s="596"/>
      <c r="G128" s="586"/>
    </row>
    <row r="129" spans="1:7" x14ac:dyDescent="0.25">
      <c r="A129" s="575"/>
      <c r="B129" s="586"/>
      <c r="C129" s="596"/>
      <c r="D129" s="596"/>
      <c r="E129" s="596"/>
      <c r="F129" s="596"/>
      <c r="G129" s="586"/>
    </row>
    <row r="130" spans="1:7" x14ac:dyDescent="0.25">
      <c r="A130" s="575"/>
      <c r="B130" s="586"/>
      <c r="C130" s="596"/>
      <c r="D130" s="596"/>
      <c r="E130" s="596"/>
      <c r="F130" s="596"/>
      <c r="G130" s="586"/>
    </row>
    <row r="131" spans="1:7" x14ac:dyDescent="0.25">
      <c r="A131" s="575"/>
      <c r="B131" s="586"/>
      <c r="C131" s="596"/>
      <c r="D131" s="596"/>
      <c r="E131" s="596"/>
      <c r="F131" s="596"/>
      <c r="G131" s="586"/>
    </row>
    <row r="132" spans="1:7" x14ac:dyDescent="0.25">
      <c r="A132" s="575"/>
      <c r="B132" s="586"/>
      <c r="C132" s="596"/>
      <c r="D132" s="596"/>
      <c r="E132" s="596"/>
      <c r="F132" s="596"/>
      <c r="G132" s="586"/>
    </row>
    <row r="133" spans="1:7" x14ac:dyDescent="0.25">
      <c r="A133" s="575"/>
      <c r="B133" s="586"/>
      <c r="C133" s="596"/>
      <c r="D133" s="596"/>
      <c r="E133" s="596"/>
      <c r="F133" s="596"/>
      <c r="G133" s="586"/>
    </row>
    <row r="134" spans="1:7" x14ac:dyDescent="0.25">
      <c r="A134" s="575"/>
      <c r="B134" s="586"/>
      <c r="C134" s="596"/>
      <c r="D134" s="596"/>
      <c r="E134" s="596"/>
      <c r="F134" s="596"/>
      <c r="G134" s="586"/>
    </row>
    <row r="135" spans="1:7" x14ac:dyDescent="0.25">
      <c r="A135" s="575"/>
      <c r="B135" s="586"/>
      <c r="C135" s="596"/>
      <c r="D135" s="596"/>
      <c r="E135" s="596"/>
      <c r="F135" s="596"/>
      <c r="G135" s="586"/>
    </row>
    <row r="136" spans="1:7" x14ac:dyDescent="0.25">
      <c r="A136" s="575"/>
      <c r="B136" s="586"/>
      <c r="C136" s="596"/>
      <c r="D136" s="596"/>
      <c r="E136" s="596"/>
      <c r="F136" s="596"/>
      <c r="G136" s="586"/>
    </row>
    <row r="137" spans="1:7" x14ac:dyDescent="0.25">
      <c r="A137" s="575"/>
      <c r="B137" s="586"/>
      <c r="C137" s="596"/>
      <c r="D137" s="596"/>
      <c r="E137" s="596"/>
      <c r="F137" s="596"/>
      <c r="G137" s="586"/>
    </row>
    <row r="138" spans="1:7" x14ac:dyDescent="0.25">
      <c r="A138" s="575"/>
      <c r="B138" s="586"/>
      <c r="C138" s="596"/>
      <c r="D138" s="596"/>
      <c r="E138" s="596"/>
      <c r="F138" s="596"/>
      <c r="G138" s="586"/>
    </row>
    <row r="139" spans="1:7" x14ac:dyDescent="0.25">
      <c r="A139" s="585"/>
      <c r="B139" s="585"/>
      <c r="C139" s="585"/>
      <c r="D139" s="585"/>
      <c r="E139" s="585"/>
      <c r="F139" s="585"/>
      <c r="G139" s="585"/>
    </row>
    <row r="140" spans="1:7" x14ac:dyDescent="0.25">
      <c r="A140" s="575"/>
      <c r="B140" s="575"/>
      <c r="C140" s="596"/>
      <c r="D140" s="596"/>
      <c r="E140" s="599"/>
      <c r="F140" s="596"/>
      <c r="G140" s="586"/>
    </row>
    <row r="141" spans="1:7" x14ac:dyDescent="0.25">
      <c r="A141" s="575"/>
      <c r="B141" s="575"/>
      <c r="C141" s="596"/>
      <c r="D141" s="596"/>
      <c r="E141" s="599"/>
      <c r="F141" s="596"/>
      <c r="G141" s="586"/>
    </row>
    <row r="142" spans="1:7" x14ac:dyDescent="0.25">
      <c r="A142" s="575"/>
      <c r="B142" s="575"/>
      <c r="C142" s="596"/>
      <c r="D142" s="596"/>
      <c r="E142" s="599"/>
      <c r="F142" s="596"/>
      <c r="G142" s="586"/>
    </row>
    <row r="143" spans="1:7" x14ac:dyDescent="0.25">
      <c r="A143" s="575"/>
      <c r="B143" s="575"/>
      <c r="C143" s="596"/>
      <c r="D143" s="596"/>
      <c r="E143" s="599"/>
      <c r="F143" s="596"/>
      <c r="G143" s="586"/>
    </row>
    <row r="144" spans="1:7" x14ac:dyDescent="0.25">
      <c r="A144" s="575"/>
      <c r="B144" s="575"/>
      <c r="C144" s="596"/>
      <c r="D144" s="596"/>
      <c r="E144" s="599"/>
      <c r="F144" s="596"/>
      <c r="G144" s="586"/>
    </row>
    <row r="145" spans="1:7" x14ac:dyDescent="0.25">
      <c r="A145" s="575"/>
      <c r="B145" s="575"/>
      <c r="C145" s="596"/>
      <c r="D145" s="596"/>
      <c r="E145" s="599"/>
      <c r="F145" s="596"/>
      <c r="G145" s="586"/>
    </row>
    <row r="146" spans="1:7" x14ac:dyDescent="0.25">
      <c r="A146" s="575"/>
      <c r="B146" s="575"/>
      <c r="C146" s="596"/>
      <c r="D146" s="596"/>
      <c r="E146" s="599"/>
      <c r="F146" s="596"/>
      <c r="G146" s="586"/>
    </row>
    <row r="147" spans="1:7" x14ac:dyDescent="0.25">
      <c r="A147" s="575"/>
      <c r="B147" s="575"/>
      <c r="C147" s="596"/>
      <c r="D147" s="596"/>
      <c r="E147" s="599"/>
      <c r="F147" s="596"/>
      <c r="G147" s="586"/>
    </row>
    <row r="148" spans="1:7" x14ac:dyDescent="0.25">
      <c r="A148" s="575"/>
      <c r="B148" s="575"/>
      <c r="C148" s="596"/>
      <c r="D148" s="596"/>
      <c r="E148" s="599"/>
      <c r="F148" s="596"/>
      <c r="G148" s="586"/>
    </row>
    <row r="149" spans="1:7" x14ac:dyDescent="0.25">
      <c r="A149" s="585"/>
      <c r="B149" s="585"/>
      <c r="C149" s="585"/>
      <c r="D149" s="585"/>
      <c r="E149" s="585"/>
      <c r="F149" s="585"/>
      <c r="G149" s="585"/>
    </row>
    <row r="150" spans="1:7" x14ac:dyDescent="0.25">
      <c r="A150" s="575"/>
      <c r="B150" s="575"/>
      <c r="C150" s="596"/>
      <c r="D150" s="596"/>
      <c r="E150" s="599"/>
      <c r="F150" s="596"/>
      <c r="G150" s="586"/>
    </row>
    <row r="151" spans="1:7" x14ac:dyDescent="0.25">
      <c r="A151" s="575"/>
      <c r="B151" s="575"/>
      <c r="C151" s="596"/>
      <c r="D151" s="596"/>
      <c r="E151" s="599"/>
      <c r="F151" s="596"/>
      <c r="G151" s="586"/>
    </row>
    <row r="152" spans="1:7" x14ac:dyDescent="0.25">
      <c r="A152" s="575"/>
      <c r="B152" s="575"/>
      <c r="C152" s="596"/>
      <c r="D152" s="596"/>
      <c r="E152" s="599"/>
      <c r="F152" s="596"/>
      <c r="G152" s="586"/>
    </row>
    <row r="153" spans="1:7" x14ac:dyDescent="0.25">
      <c r="A153" s="575"/>
      <c r="B153" s="575"/>
      <c r="C153" s="575"/>
      <c r="D153" s="575"/>
      <c r="E153" s="565"/>
      <c r="F153" s="575"/>
      <c r="G153" s="586"/>
    </row>
    <row r="154" spans="1:7" x14ac:dyDescent="0.25">
      <c r="A154" s="575"/>
      <c r="B154" s="575"/>
      <c r="C154" s="575"/>
      <c r="D154" s="575"/>
      <c r="E154" s="565"/>
      <c r="F154" s="575"/>
      <c r="G154" s="586"/>
    </row>
    <row r="155" spans="1:7" x14ac:dyDescent="0.25">
      <c r="A155" s="575"/>
      <c r="B155" s="575"/>
      <c r="C155" s="575"/>
      <c r="D155" s="575"/>
      <c r="E155" s="565"/>
      <c r="F155" s="575"/>
      <c r="G155" s="586"/>
    </row>
    <row r="156" spans="1:7" x14ac:dyDescent="0.25">
      <c r="A156" s="575"/>
      <c r="B156" s="575"/>
      <c r="C156" s="575"/>
      <c r="D156" s="575"/>
      <c r="E156" s="565"/>
      <c r="F156" s="575"/>
      <c r="G156" s="586"/>
    </row>
    <row r="157" spans="1:7" x14ac:dyDescent="0.25">
      <c r="A157" s="575"/>
      <c r="B157" s="575"/>
      <c r="C157" s="575"/>
      <c r="D157" s="575"/>
      <c r="E157" s="565"/>
      <c r="F157" s="575"/>
      <c r="G157" s="586"/>
    </row>
    <row r="158" spans="1:7" x14ac:dyDescent="0.25">
      <c r="A158" s="575"/>
      <c r="B158" s="575"/>
      <c r="C158" s="575"/>
      <c r="D158" s="575"/>
      <c r="E158" s="565"/>
      <c r="F158" s="575"/>
      <c r="G158" s="586"/>
    </row>
    <row r="159" spans="1:7" x14ac:dyDescent="0.25">
      <c r="A159" s="585"/>
      <c r="B159" s="585"/>
      <c r="C159" s="585"/>
      <c r="D159" s="585"/>
      <c r="E159" s="585"/>
      <c r="F159" s="585"/>
      <c r="G159" s="585"/>
    </row>
    <row r="160" spans="1:7" x14ac:dyDescent="0.25">
      <c r="A160" s="575"/>
      <c r="B160" s="600"/>
      <c r="C160" s="596"/>
      <c r="D160" s="596"/>
      <c r="E160" s="599"/>
      <c r="F160" s="596"/>
      <c r="G160" s="586"/>
    </row>
    <row r="161" spans="1:7" x14ac:dyDescent="0.25">
      <c r="A161" s="575"/>
      <c r="B161" s="600"/>
      <c r="C161" s="596"/>
      <c r="D161" s="596"/>
      <c r="E161" s="599"/>
      <c r="F161" s="596"/>
      <c r="G161" s="586"/>
    </row>
    <row r="162" spans="1:7" x14ac:dyDescent="0.25">
      <c r="A162" s="575"/>
      <c r="B162" s="600"/>
      <c r="C162" s="596"/>
      <c r="D162" s="596"/>
      <c r="E162" s="596"/>
      <c r="F162" s="596"/>
      <c r="G162" s="586"/>
    </row>
    <row r="163" spans="1:7" x14ac:dyDescent="0.25">
      <c r="A163" s="575"/>
      <c r="B163" s="600"/>
      <c r="C163" s="596"/>
      <c r="D163" s="596"/>
      <c r="E163" s="596"/>
      <c r="F163" s="596"/>
      <c r="G163" s="586"/>
    </row>
    <row r="164" spans="1:7" x14ac:dyDescent="0.25">
      <c r="A164" s="575"/>
      <c r="B164" s="600"/>
      <c r="C164" s="596"/>
      <c r="D164" s="596"/>
      <c r="E164" s="596"/>
      <c r="F164" s="596"/>
      <c r="G164" s="586"/>
    </row>
    <row r="165" spans="1:7" x14ac:dyDescent="0.25">
      <c r="A165" s="575"/>
      <c r="B165" s="588"/>
      <c r="C165" s="596"/>
      <c r="D165" s="596"/>
      <c r="E165" s="596"/>
      <c r="F165" s="596"/>
      <c r="G165" s="586"/>
    </row>
    <row r="166" spans="1:7" x14ac:dyDescent="0.25">
      <c r="A166" s="575"/>
      <c r="B166" s="588"/>
      <c r="C166" s="596"/>
      <c r="D166" s="596"/>
      <c r="E166" s="596"/>
      <c r="F166" s="596"/>
      <c r="G166" s="586"/>
    </row>
    <row r="167" spans="1:7" x14ac:dyDescent="0.25">
      <c r="A167" s="575"/>
      <c r="B167" s="600"/>
      <c r="C167" s="596"/>
      <c r="D167" s="596"/>
      <c r="E167" s="596"/>
      <c r="F167" s="596"/>
      <c r="G167" s="586"/>
    </row>
    <row r="168" spans="1:7" x14ac:dyDescent="0.25">
      <c r="A168" s="575"/>
      <c r="B168" s="600"/>
      <c r="C168" s="596"/>
      <c r="D168" s="596"/>
      <c r="E168" s="596"/>
      <c r="F168" s="596"/>
      <c r="G168" s="586"/>
    </row>
    <row r="169" spans="1:7" x14ac:dyDescent="0.25">
      <c r="A169" s="585"/>
      <c r="B169" s="585"/>
      <c r="C169" s="585"/>
      <c r="D169" s="585"/>
      <c r="E169" s="585"/>
      <c r="F169" s="585"/>
      <c r="G169" s="585"/>
    </row>
    <row r="170" spans="1:7" x14ac:dyDescent="0.25">
      <c r="A170" s="575"/>
      <c r="B170" s="575"/>
      <c r="C170" s="596"/>
      <c r="D170" s="596"/>
      <c r="E170" s="599"/>
      <c r="F170" s="596"/>
      <c r="G170" s="586"/>
    </row>
    <row r="171" spans="1:7" x14ac:dyDescent="0.25">
      <c r="A171" s="575"/>
      <c r="B171" s="601"/>
      <c r="C171" s="596"/>
      <c r="D171" s="596"/>
      <c r="E171" s="599"/>
      <c r="F171" s="596"/>
      <c r="G171" s="586"/>
    </row>
    <row r="172" spans="1:7" x14ac:dyDescent="0.25">
      <c r="A172" s="575"/>
      <c r="B172" s="601"/>
      <c r="C172" s="596"/>
      <c r="D172" s="596"/>
      <c r="E172" s="599"/>
      <c r="F172" s="596"/>
      <c r="G172" s="586"/>
    </row>
    <row r="173" spans="1:7" x14ac:dyDescent="0.25">
      <c r="A173" s="575"/>
      <c r="B173" s="601"/>
      <c r="C173" s="596"/>
      <c r="D173" s="596"/>
      <c r="E173" s="599"/>
      <c r="F173" s="596"/>
      <c r="G173" s="586"/>
    </row>
    <row r="174" spans="1:7" x14ac:dyDescent="0.25">
      <c r="A174" s="575"/>
      <c r="B174" s="601"/>
      <c r="C174" s="596"/>
      <c r="D174" s="596"/>
      <c r="E174" s="599"/>
      <c r="F174" s="596"/>
      <c r="G174" s="586"/>
    </row>
    <row r="175" spans="1:7" x14ac:dyDescent="0.25">
      <c r="A175" s="575"/>
      <c r="B175" s="586"/>
      <c r="C175" s="586"/>
      <c r="D175" s="586"/>
      <c r="E175" s="586"/>
      <c r="F175" s="586"/>
      <c r="G175" s="586"/>
    </row>
    <row r="176" spans="1:7" x14ac:dyDescent="0.25">
      <c r="A176" s="575"/>
      <c r="B176" s="586"/>
      <c r="C176" s="586"/>
      <c r="D176" s="586"/>
      <c r="E176" s="586"/>
      <c r="F176" s="586"/>
      <c r="G176" s="586"/>
    </row>
    <row r="177" spans="1:7" x14ac:dyDescent="0.25">
      <c r="A177" s="575"/>
      <c r="B177" s="586"/>
      <c r="C177" s="586"/>
      <c r="D177" s="586"/>
      <c r="E177" s="586"/>
      <c r="F177" s="586"/>
      <c r="G177" s="586"/>
    </row>
    <row r="178" spans="1:7" ht="18.75" x14ac:dyDescent="0.25">
      <c r="A178" s="602"/>
      <c r="B178" s="603"/>
      <c r="C178" s="604"/>
      <c r="D178" s="604"/>
      <c r="E178" s="604"/>
      <c r="F178" s="604"/>
      <c r="G178" s="604"/>
    </row>
    <row r="179" spans="1:7" x14ac:dyDescent="0.25">
      <c r="A179" s="585"/>
      <c r="B179" s="585"/>
      <c r="C179" s="585"/>
      <c r="D179" s="585"/>
      <c r="E179" s="585"/>
      <c r="F179" s="585"/>
      <c r="G179" s="585"/>
    </row>
    <row r="180" spans="1:7" x14ac:dyDescent="0.25">
      <c r="A180" s="575"/>
      <c r="B180" s="586"/>
      <c r="C180" s="594"/>
      <c r="D180" s="575"/>
      <c r="E180" s="589"/>
      <c r="F180" s="567"/>
      <c r="G180" s="567"/>
    </row>
    <row r="181" spans="1:7" x14ac:dyDescent="0.25">
      <c r="A181" s="589"/>
      <c r="B181" s="605"/>
      <c r="C181" s="589"/>
      <c r="D181" s="589"/>
      <c r="E181" s="589"/>
      <c r="F181" s="567"/>
      <c r="G181" s="567"/>
    </row>
    <row r="182" spans="1:7" x14ac:dyDescent="0.25">
      <c r="A182" s="575"/>
      <c r="B182" s="586"/>
      <c r="C182" s="589"/>
      <c r="D182" s="589"/>
      <c r="E182" s="589"/>
      <c r="F182" s="567"/>
      <c r="G182" s="567"/>
    </row>
    <row r="183" spans="1:7" x14ac:dyDescent="0.25">
      <c r="A183" s="575"/>
      <c r="B183" s="586"/>
      <c r="C183" s="594"/>
      <c r="D183" s="606"/>
      <c r="E183" s="589"/>
      <c r="F183" s="587"/>
      <c r="G183" s="587"/>
    </row>
    <row r="184" spans="1:7" x14ac:dyDescent="0.25">
      <c r="A184" s="575"/>
      <c r="B184" s="586"/>
      <c r="C184" s="594"/>
      <c r="D184" s="606"/>
      <c r="E184" s="589"/>
      <c r="F184" s="587"/>
      <c r="G184" s="587"/>
    </row>
    <row r="185" spans="1:7" x14ac:dyDescent="0.25">
      <c r="A185" s="575"/>
      <c r="B185" s="586"/>
      <c r="C185" s="594"/>
      <c r="D185" s="606"/>
      <c r="E185" s="589"/>
      <c r="F185" s="587"/>
      <c r="G185" s="587"/>
    </row>
    <row r="186" spans="1:7" x14ac:dyDescent="0.25">
      <c r="A186" s="575"/>
      <c r="B186" s="586"/>
      <c r="C186" s="594"/>
      <c r="D186" s="606"/>
      <c r="E186" s="589"/>
      <c r="F186" s="587"/>
      <c r="G186" s="587"/>
    </row>
    <row r="187" spans="1:7" x14ac:dyDescent="0.25">
      <c r="A187" s="575"/>
      <c r="B187" s="586"/>
      <c r="C187" s="594"/>
      <c r="D187" s="606"/>
      <c r="E187" s="589"/>
      <c r="F187" s="587"/>
      <c r="G187" s="587"/>
    </row>
    <row r="188" spans="1:7" x14ac:dyDescent="0.25">
      <c r="A188" s="575"/>
      <c r="B188" s="586"/>
      <c r="C188" s="594"/>
      <c r="D188" s="606"/>
      <c r="E188" s="589"/>
      <c r="F188" s="587"/>
      <c r="G188" s="587"/>
    </row>
    <row r="189" spans="1:7" x14ac:dyDescent="0.25">
      <c r="A189" s="575"/>
      <c r="B189" s="586"/>
      <c r="C189" s="594"/>
      <c r="D189" s="606"/>
      <c r="E189" s="589"/>
      <c r="F189" s="587"/>
      <c r="G189" s="587"/>
    </row>
    <row r="190" spans="1:7" x14ac:dyDescent="0.25">
      <c r="A190" s="575"/>
      <c r="B190" s="586"/>
      <c r="C190" s="594"/>
      <c r="D190" s="606"/>
      <c r="E190" s="589"/>
      <c r="F190" s="587"/>
      <c r="G190" s="587"/>
    </row>
    <row r="191" spans="1:7" x14ac:dyDescent="0.25">
      <c r="A191" s="575"/>
      <c r="B191" s="586"/>
      <c r="C191" s="594"/>
      <c r="D191" s="606"/>
      <c r="E191" s="589"/>
      <c r="F191" s="587"/>
      <c r="G191" s="587"/>
    </row>
    <row r="192" spans="1:7" x14ac:dyDescent="0.25">
      <c r="A192" s="575"/>
      <c r="B192" s="586"/>
      <c r="C192" s="594"/>
      <c r="D192" s="606"/>
      <c r="E192" s="586"/>
      <c r="F192" s="587"/>
      <c r="G192" s="587"/>
    </row>
    <row r="193" spans="1:7" x14ac:dyDescent="0.25">
      <c r="A193" s="575"/>
      <c r="B193" s="586"/>
      <c r="C193" s="594"/>
      <c r="D193" s="606"/>
      <c r="E193" s="586"/>
      <c r="F193" s="587"/>
      <c r="G193" s="587"/>
    </row>
    <row r="194" spans="1:7" x14ac:dyDescent="0.25">
      <c r="A194" s="575"/>
      <c r="B194" s="586"/>
      <c r="C194" s="594"/>
      <c r="D194" s="606"/>
      <c r="E194" s="586"/>
      <c r="F194" s="587"/>
      <c r="G194" s="587"/>
    </row>
    <row r="195" spans="1:7" x14ac:dyDescent="0.25">
      <c r="A195" s="575"/>
      <c r="B195" s="586"/>
      <c r="C195" s="594"/>
      <c r="D195" s="606"/>
      <c r="E195" s="586"/>
      <c r="F195" s="587"/>
      <c r="G195" s="587"/>
    </row>
    <row r="196" spans="1:7" x14ac:dyDescent="0.25">
      <c r="A196" s="575"/>
      <c r="B196" s="586"/>
      <c r="C196" s="594"/>
      <c r="D196" s="606"/>
      <c r="E196" s="586"/>
      <c r="F196" s="587"/>
      <c r="G196" s="587"/>
    </row>
    <row r="197" spans="1:7" x14ac:dyDescent="0.25">
      <c r="A197" s="575"/>
      <c r="B197" s="586"/>
      <c r="C197" s="594"/>
      <c r="D197" s="606"/>
      <c r="E197" s="586"/>
      <c r="F197" s="587"/>
      <c r="G197" s="587"/>
    </row>
    <row r="198" spans="1:7" x14ac:dyDescent="0.25">
      <c r="A198" s="575"/>
      <c r="B198" s="586"/>
      <c r="C198" s="594"/>
      <c r="D198" s="606"/>
      <c r="E198" s="575"/>
      <c r="F198" s="587"/>
      <c r="G198" s="587"/>
    </row>
    <row r="199" spans="1:7" x14ac:dyDescent="0.25">
      <c r="A199" s="575"/>
      <c r="B199" s="586"/>
      <c r="C199" s="594"/>
      <c r="D199" s="606"/>
      <c r="E199" s="607"/>
      <c r="F199" s="587"/>
      <c r="G199" s="587"/>
    </row>
    <row r="200" spans="1:7" x14ac:dyDescent="0.25">
      <c r="A200" s="575"/>
      <c r="B200" s="586"/>
      <c r="C200" s="594"/>
      <c r="D200" s="606"/>
      <c r="E200" s="607"/>
      <c r="F200" s="587"/>
      <c r="G200" s="587"/>
    </row>
    <row r="201" spans="1:7" x14ac:dyDescent="0.25">
      <c r="A201" s="575"/>
      <c r="B201" s="586"/>
      <c r="C201" s="594"/>
      <c r="D201" s="606"/>
      <c r="E201" s="607"/>
      <c r="F201" s="587"/>
      <c r="G201" s="587"/>
    </row>
    <row r="202" spans="1:7" x14ac:dyDescent="0.25">
      <c r="A202" s="575"/>
      <c r="B202" s="586"/>
      <c r="C202" s="594"/>
      <c r="D202" s="606"/>
      <c r="E202" s="607"/>
      <c r="F202" s="587"/>
      <c r="G202" s="587"/>
    </row>
    <row r="203" spans="1:7" x14ac:dyDescent="0.25">
      <c r="A203" s="575"/>
      <c r="B203" s="586"/>
      <c r="C203" s="594"/>
      <c r="D203" s="606"/>
      <c r="E203" s="607"/>
      <c r="F203" s="587"/>
      <c r="G203" s="587"/>
    </row>
    <row r="204" spans="1:7" x14ac:dyDescent="0.25">
      <c r="A204" s="575"/>
      <c r="B204" s="586"/>
      <c r="C204" s="594"/>
      <c r="D204" s="606"/>
      <c r="E204" s="607"/>
      <c r="F204" s="587"/>
      <c r="G204" s="587"/>
    </row>
    <row r="205" spans="1:7" x14ac:dyDescent="0.25">
      <c r="A205" s="575"/>
      <c r="B205" s="586"/>
      <c r="C205" s="594"/>
      <c r="D205" s="606"/>
      <c r="E205" s="607"/>
      <c r="F205" s="587"/>
      <c r="G205" s="587"/>
    </row>
    <row r="206" spans="1:7" x14ac:dyDescent="0.25">
      <c r="A206" s="575"/>
      <c r="B206" s="586"/>
      <c r="C206" s="594"/>
      <c r="D206" s="606"/>
      <c r="E206" s="607"/>
      <c r="F206" s="587"/>
      <c r="G206" s="587"/>
    </row>
    <row r="207" spans="1:7" x14ac:dyDescent="0.25">
      <c r="A207" s="575"/>
      <c r="B207" s="608"/>
      <c r="C207" s="609"/>
      <c r="D207" s="610"/>
      <c r="E207" s="607"/>
      <c r="F207" s="611"/>
      <c r="G207" s="611"/>
    </row>
    <row r="208" spans="1:7" x14ac:dyDescent="0.25">
      <c r="A208" s="585"/>
      <c r="B208" s="585"/>
      <c r="C208" s="585"/>
      <c r="D208" s="585"/>
      <c r="E208" s="585"/>
      <c r="F208" s="585"/>
      <c r="G208" s="585"/>
    </row>
    <row r="209" spans="1:7" x14ac:dyDescent="0.25">
      <c r="A209" s="575"/>
      <c r="B209" s="575"/>
      <c r="C209" s="596"/>
      <c r="D209" s="575"/>
      <c r="E209" s="575"/>
      <c r="F209" s="591"/>
      <c r="G209" s="591"/>
    </row>
    <row r="210" spans="1:7" x14ac:dyDescent="0.25">
      <c r="A210" s="575"/>
      <c r="B210" s="575"/>
      <c r="C210" s="575"/>
      <c r="D210" s="575"/>
      <c r="E210" s="575"/>
      <c r="F210" s="591"/>
      <c r="G210" s="591"/>
    </row>
    <row r="211" spans="1:7" x14ac:dyDescent="0.25">
      <c r="A211" s="575"/>
      <c r="B211" s="586"/>
      <c r="C211" s="575"/>
      <c r="D211" s="575"/>
      <c r="E211" s="575"/>
      <c r="F211" s="591"/>
      <c r="G211" s="591"/>
    </row>
    <row r="212" spans="1:7" x14ac:dyDescent="0.25">
      <c r="A212" s="575"/>
      <c r="B212" s="575"/>
      <c r="C212" s="594"/>
      <c r="D212" s="606"/>
      <c r="E212" s="575"/>
      <c r="F212" s="587"/>
      <c r="G212" s="587"/>
    </row>
    <row r="213" spans="1:7" x14ac:dyDescent="0.25">
      <c r="A213" s="575"/>
      <c r="B213" s="575"/>
      <c r="C213" s="594"/>
      <c r="D213" s="606"/>
      <c r="E213" s="575"/>
      <c r="F213" s="587"/>
      <c r="G213" s="587"/>
    </row>
    <row r="214" spans="1:7" x14ac:dyDescent="0.25">
      <c r="A214" s="575"/>
      <c r="B214" s="575"/>
      <c r="C214" s="594"/>
      <c r="D214" s="606"/>
      <c r="E214" s="575"/>
      <c r="F214" s="587"/>
      <c r="G214" s="587"/>
    </row>
    <row r="215" spans="1:7" x14ac:dyDescent="0.25">
      <c r="A215" s="575"/>
      <c r="B215" s="575"/>
      <c r="C215" s="594"/>
      <c r="D215" s="606"/>
      <c r="E215" s="575"/>
      <c r="F215" s="587"/>
      <c r="G215" s="587"/>
    </row>
    <row r="216" spans="1:7" x14ac:dyDescent="0.25">
      <c r="A216" s="575"/>
      <c r="B216" s="575"/>
      <c r="C216" s="594"/>
      <c r="D216" s="606"/>
      <c r="E216" s="575"/>
      <c r="F216" s="587"/>
      <c r="G216" s="587"/>
    </row>
    <row r="217" spans="1:7" x14ac:dyDescent="0.25">
      <c r="A217" s="575"/>
      <c r="B217" s="575"/>
      <c r="C217" s="594"/>
      <c r="D217" s="606"/>
      <c r="E217" s="575"/>
      <c r="F217" s="587"/>
      <c r="G217" s="587"/>
    </row>
    <row r="218" spans="1:7" x14ac:dyDescent="0.25">
      <c r="A218" s="575"/>
      <c r="B218" s="575"/>
      <c r="C218" s="594"/>
      <c r="D218" s="606"/>
      <c r="E218" s="575"/>
      <c r="F218" s="587"/>
      <c r="G218" s="587"/>
    </row>
    <row r="219" spans="1:7" x14ac:dyDescent="0.25">
      <c r="A219" s="575"/>
      <c r="B219" s="575"/>
      <c r="C219" s="594"/>
      <c r="D219" s="606"/>
      <c r="E219" s="575"/>
      <c r="F219" s="587"/>
      <c r="G219" s="587"/>
    </row>
    <row r="220" spans="1:7" x14ac:dyDescent="0.25">
      <c r="A220" s="575"/>
      <c r="B220" s="608"/>
      <c r="C220" s="594"/>
      <c r="D220" s="606"/>
      <c r="E220" s="575"/>
      <c r="F220" s="587"/>
      <c r="G220" s="587"/>
    </row>
    <row r="221" spans="1:7" x14ac:dyDescent="0.25">
      <c r="A221" s="575"/>
      <c r="B221" s="593"/>
      <c r="C221" s="594"/>
      <c r="D221" s="606"/>
      <c r="E221" s="575"/>
      <c r="F221" s="587"/>
      <c r="G221" s="587"/>
    </row>
    <row r="222" spans="1:7" x14ac:dyDescent="0.25">
      <c r="A222" s="575"/>
      <c r="B222" s="593"/>
      <c r="C222" s="594"/>
      <c r="D222" s="606"/>
      <c r="E222" s="575"/>
      <c r="F222" s="587"/>
      <c r="G222" s="587"/>
    </row>
    <row r="223" spans="1:7" x14ac:dyDescent="0.25">
      <c r="A223" s="575"/>
      <c r="B223" s="593"/>
      <c r="C223" s="594"/>
      <c r="D223" s="606"/>
      <c r="E223" s="575"/>
      <c r="F223" s="587"/>
      <c r="G223" s="587"/>
    </row>
    <row r="224" spans="1:7" x14ac:dyDescent="0.25">
      <c r="A224" s="575"/>
      <c r="B224" s="593"/>
      <c r="C224" s="594"/>
      <c r="D224" s="606"/>
      <c r="E224" s="575"/>
      <c r="F224" s="587"/>
      <c r="G224" s="587"/>
    </row>
    <row r="225" spans="1:7" x14ac:dyDescent="0.25">
      <c r="A225" s="575"/>
      <c r="B225" s="593"/>
      <c r="C225" s="594"/>
      <c r="D225" s="606"/>
      <c r="E225" s="575"/>
      <c r="F225" s="587"/>
      <c r="G225" s="587"/>
    </row>
    <row r="226" spans="1:7" x14ac:dyDescent="0.25">
      <c r="A226" s="575"/>
      <c r="B226" s="593"/>
      <c r="C226" s="594"/>
      <c r="D226" s="606"/>
      <c r="E226" s="575"/>
      <c r="F226" s="587"/>
      <c r="G226" s="587"/>
    </row>
    <row r="227" spans="1:7" x14ac:dyDescent="0.25">
      <c r="A227" s="575"/>
      <c r="B227" s="593"/>
      <c r="C227" s="575"/>
      <c r="D227" s="575"/>
      <c r="E227" s="575"/>
      <c r="F227" s="587"/>
      <c r="G227" s="587"/>
    </row>
    <row r="228" spans="1:7" x14ac:dyDescent="0.25">
      <c r="A228" s="575"/>
      <c r="B228" s="593"/>
      <c r="C228" s="575"/>
      <c r="D228" s="575"/>
      <c r="E228" s="575"/>
      <c r="F228" s="587"/>
      <c r="G228" s="587"/>
    </row>
    <row r="229" spans="1:7" x14ac:dyDescent="0.25">
      <c r="A229" s="575"/>
      <c r="B229" s="593"/>
      <c r="C229" s="575"/>
      <c r="D229" s="575"/>
      <c r="E229" s="575"/>
      <c r="F229" s="587"/>
      <c r="G229" s="587"/>
    </row>
    <row r="230" spans="1:7" x14ac:dyDescent="0.25">
      <c r="A230" s="585"/>
      <c r="B230" s="585"/>
      <c r="C230" s="585"/>
      <c r="D230" s="585"/>
      <c r="E230" s="585"/>
      <c r="F230" s="585"/>
      <c r="G230" s="585"/>
    </row>
    <row r="231" spans="1:7" x14ac:dyDescent="0.25">
      <c r="A231" s="575"/>
      <c r="B231" s="575"/>
      <c r="C231" s="596"/>
      <c r="D231" s="575"/>
      <c r="E231" s="575"/>
      <c r="F231" s="591"/>
      <c r="G231" s="591"/>
    </row>
    <row r="232" spans="1:7" x14ac:dyDescent="0.25">
      <c r="A232" s="575"/>
      <c r="B232" s="575"/>
      <c r="C232" s="575"/>
      <c r="D232" s="575"/>
      <c r="E232" s="575"/>
      <c r="F232" s="591"/>
      <c r="G232" s="591"/>
    </row>
    <row r="233" spans="1:7" x14ac:dyDescent="0.25">
      <c r="A233" s="575"/>
      <c r="B233" s="586"/>
      <c r="C233" s="575"/>
      <c r="D233" s="575"/>
      <c r="E233" s="575"/>
      <c r="F233" s="591"/>
      <c r="G233" s="591"/>
    </row>
    <row r="234" spans="1:7" x14ac:dyDescent="0.25">
      <c r="A234" s="575"/>
      <c r="B234" s="575"/>
      <c r="C234" s="594"/>
      <c r="D234" s="606"/>
      <c r="E234" s="575"/>
      <c r="F234" s="587"/>
      <c r="G234" s="587"/>
    </row>
    <row r="235" spans="1:7" x14ac:dyDescent="0.25">
      <c r="A235" s="575"/>
      <c r="B235" s="575"/>
      <c r="C235" s="594"/>
      <c r="D235" s="606"/>
      <c r="E235" s="575"/>
      <c r="F235" s="587"/>
      <c r="G235" s="587"/>
    </row>
    <row r="236" spans="1:7" x14ac:dyDescent="0.25">
      <c r="A236" s="575"/>
      <c r="B236" s="575"/>
      <c r="C236" s="594"/>
      <c r="D236" s="606"/>
      <c r="E236" s="575"/>
      <c r="F236" s="587"/>
      <c r="G236" s="587"/>
    </row>
    <row r="237" spans="1:7" x14ac:dyDescent="0.25">
      <c r="A237" s="575"/>
      <c r="B237" s="575"/>
      <c r="C237" s="594"/>
      <c r="D237" s="606"/>
      <c r="E237" s="575"/>
      <c r="F237" s="587"/>
      <c r="G237" s="587"/>
    </row>
    <row r="238" spans="1:7" x14ac:dyDescent="0.25">
      <c r="A238" s="575"/>
      <c r="B238" s="575"/>
      <c r="C238" s="594"/>
      <c r="D238" s="606"/>
      <c r="E238" s="575"/>
      <c r="F238" s="587"/>
      <c r="G238" s="587"/>
    </row>
    <row r="239" spans="1:7" x14ac:dyDescent="0.25">
      <c r="A239" s="575"/>
      <c r="B239" s="575"/>
      <c r="C239" s="594"/>
      <c r="D239" s="606"/>
      <c r="E239" s="575"/>
      <c r="F239" s="587"/>
      <c r="G239" s="587"/>
    </row>
    <row r="240" spans="1:7" x14ac:dyDescent="0.25">
      <c r="A240" s="575"/>
      <c r="B240" s="575"/>
      <c r="C240" s="594"/>
      <c r="D240" s="606"/>
      <c r="E240" s="575"/>
      <c r="F240" s="587"/>
      <c r="G240" s="587"/>
    </row>
    <row r="241" spans="1:7" x14ac:dyDescent="0.25">
      <c r="A241" s="575"/>
      <c r="B241" s="575"/>
      <c r="C241" s="594"/>
      <c r="D241" s="606"/>
      <c r="E241" s="575"/>
      <c r="F241" s="587"/>
      <c r="G241" s="587"/>
    </row>
    <row r="242" spans="1:7" x14ac:dyDescent="0.25">
      <c r="A242" s="575"/>
      <c r="B242" s="608"/>
      <c r="C242" s="594"/>
      <c r="D242" s="606"/>
      <c r="E242" s="575"/>
      <c r="F242" s="587"/>
      <c r="G242" s="587"/>
    </row>
    <row r="243" spans="1:7" x14ac:dyDescent="0.25">
      <c r="A243" s="575"/>
      <c r="B243" s="593"/>
      <c r="C243" s="594"/>
      <c r="D243" s="606"/>
      <c r="E243" s="575"/>
      <c r="F243" s="587"/>
      <c r="G243" s="587"/>
    </row>
    <row r="244" spans="1:7" x14ac:dyDescent="0.25">
      <c r="A244" s="575"/>
      <c r="B244" s="593"/>
      <c r="C244" s="594"/>
      <c r="D244" s="606"/>
      <c r="E244" s="575"/>
      <c r="F244" s="587"/>
      <c r="G244" s="587"/>
    </row>
    <row r="245" spans="1:7" x14ac:dyDescent="0.25">
      <c r="A245" s="575"/>
      <c r="B245" s="593"/>
      <c r="C245" s="594"/>
      <c r="D245" s="606"/>
      <c r="E245" s="575"/>
      <c r="F245" s="587"/>
      <c r="G245" s="587"/>
    </row>
    <row r="246" spans="1:7" x14ac:dyDescent="0.25">
      <c r="A246" s="575"/>
      <c r="B246" s="593"/>
      <c r="C246" s="594"/>
      <c r="D246" s="606"/>
      <c r="E246" s="575"/>
      <c r="F246" s="587"/>
      <c r="G246" s="587"/>
    </row>
    <row r="247" spans="1:7" x14ac:dyDescent="0.25">
      <c r="A247" s="575"/>
      <c r="B247" s="593"/>
      <c r="C247" s="594"/>
      <c r="D247" s="606"/>
      <c r="E247" s="575"/>
      <c r="F247" s="587"/>
      <c r="G247" s="587"/>
    </row>
    <row r="248" spans="1:7" x14ac:dyDescent="0.25">
      <c r="A248" s="575"/>
      <c r="B248" s="593"/>
      <c r="C248" s="594"/>
      <c r="D248" s="606"/>
      <c r="E248" s="575"/>
      <c r="F248" s="587"/>
      <c r="G248" s="587"/>
    </row>
    <row r="249" spans="1:7" x14ac:dyDescent="0.25">
      <c r="A249" s="575"/>
      <c r="B249" s="593"/>
      <c r="C249" s="575"/>
      <c r="D249" s="575"/>
      <c r="E249" s="575"/>
      <c r="F249" s="612"/>
      <c r="G249" s="612"/>
    </row>
    <row r="250" spans="1:7" x14ac:dyDescent="0.25">
      <c r="A250" s="575"/>
      <c r="B250" s="593"/>
      <c r="C250" s="575"/>
      <c r="D250" s="575"/>
      <c r="E250" s="575"/>
      <c r="F250" s="612"/>
      <c r="G250" s="612"/>
    </row>
    <row r="251" spans="1:7" x14ac:dyDescent="0.25">
      <c r="A251" s="575"/>
      <c r="B251" s="593"/>
      <c r="C251" s="575"/>
      <c r="D251" s="575"/>
      <c r="E251" s="575"/>
      <c r="F251" s="612"/>
      <c r="G251" s="612"/>
    </row>
    <row r="252" spans="1:7" x14ac:dyDescent="0.25">
      <c r="A252" s="585"/>
      <c r="B252" s="585"/>
      <c r="C252" s="585"/>
      <c r="D252" s="585"/>
      <c r="E252" s="585"/>
      <c r="F252" s="585"/>
      <c r="G252" s="585"/>
    </row>
    <row r="253" spans="1:7" x14ac:dyDescent="0.25">
      <c r="A253" s="575"/>
      <c r="B253" s="575"/>
      <c r="C253" s="596"/>
      <c r="D253" s="575"/>
      <c r="E253" s="607"/>
      <c r="F253" s="607"/>
      <c r="G253" s="607"/>
    </row>
    <row r="254" spans="1:7" x14ac:dyDescent="0.25">
      <c r="A254" s="575"/>
      <c r="B254" s="575"/>
      <c r="C254" s="596"/>
      <c r="D254" s="575"/>
      <c r="E254" s="607"/>
      <c r="F254" s="607"/>
      <c r="G254" s="565"/>
    </row>
    <row r="255" spans="1:7" x14ac:dyDescent="0.25">
      <c r="A255" s="575"/>
      <c r="B255" s="575"/>
      <c r="C255" s="596"/>
      <c r="D255" s="575"/>
      <c r="E255" s="607"/>
      <c r="F255" s="607"/>
      <c r="G255" s="565"/>
    </row>
    <row r="256" spans="1:7" x14ac:dyDescent="0.25">
      <c r="A256" s="575"/>
      <c r="B256" s="586"/>
      <c r="C256" s="596"/>
      <c r="D256" s="589"/>
      <c r="E256" s="589"/>
      <c r="F256" s="567"/>
      <c r="G256" s="567"/>
    </row>
    <row r="257" spans="1:7" x14ac:dyDescent="0.25">
      <c r="A257" s="575"/>
      <c r="B257" s="575"/>
      <c r="C257" s="596"/>
      <c r="D257" s="575"/>
      <c r="E257" s="607"/>
      <c r="F257" s="607"/>
      <c r="G257" s="565"/>
    </row>
    <row r="258" spans="1:7" x14ac:dyDescent="0.25">
      <c r="A258" s="575"/>
      <c r="B258" s="593"/>
      <c r="C258" s="596"/>
      <c r="D258" s="575"/>
      <c r="E258" s="607"/>
      <c r="F258" s="607"/>
      <c r="G258" s="565"/>
    </row>
    <row r="259" spans="1:7" x14ac:dyDescent="0.25">
      <c r="A259" s="575"/>
      <c r="B259" s="593"/>
      <c r="C259" s="613"/>
      <c r="D259" s="575"/>
      <c r="E259" s="607"/>
      <c r="F259" s="607"/>
      <c r="G259" s="565"/>
    </row>
    <row r="260" spans="1:7" x14ac:dyDescent="0.25">
      <c r="A260" s="575"/>
      <c r="B260" s="593"/>
      <c r="C260" s="596"/>
      <c r="D260" s="575"/>
      <c r="E260" s="607"/>
      <c r="F260" s="607"/>
      <c r="G260" s="565"/>
    </row>
    <row r="261" spans="1:7" x14ac:dyDescent="0.25">
      <c r="A261" s="575"/>
      <c r="B261" s="593"/>
      <c r="C261" s="596"/>
      <c r="D261" s="575"/>
      <c r="E261" s="607"/>
      <c r="F261" s="607"/>
      <c r="G261" s="565"/>
    </row>
    <row r="262" spans="1:7" x14ac:dyDescent="0.25">
      <c r="A262" s="575"/>
      <c r="B262" s="593"/>
      <c r="C262" s="596"/>
      <c r="D262" s="575"/>
      <c r="E262" s="607"/>
      <c r="F262" s="607"/>
      <c r="G262" s="565"/>
    </row>
    <row r="263" spans="1:7" x14ac:dyDescent="0.25">
      <c r="A263" s="575"/>
      <c r="B263" s="593"/>
      <c r="C263" s="596"/>
      <c r="D263" s="575"/>
      <c r="E263" s="607"/>
      <c r="F263" s="607"/>
      <c r="G263" s="565"/>
    </row>
    <row r="264" spans="1:7" x14ac:dyDescent="0.25">
      <c r="A264" s="575"/>
      <c r="B264" s="593"/>
      <c r="C264" s="596"/>
      <c r="D264" s="575"/>
      <c r="E264" s="607"/>
      <c r="F264" s="607"/>
      <c r="G264" s="565"/>
    </row>
    <row r="265" spans="1:7" x14ac:dyDescent="0.25">
      <c r="A265" s="575"/>
      <c r="B265" s="593"/>
      <c r="C265" s="596"/>
      <c r="D265" s="575"/>
      <c r="E265" s="607"/>
      <c r="F265" s="607"/>
      <c r="G265" s="565"/>
    </row>
    <row r="266" spans="1:7" x14ac:dyDescent="0.25">
      <c r="A266" s="575"/>
      <c r="B266" s="593"/>
      <c r="C266" s="596"/>
      <c r="D266" s="575"/>
      <c r="E266" s="607"/>
      <c r="F266" s="607"/>
      <c r="G266" s="565"/>
    </row>
    <row r="267" spans="1:7" x14ac:dyDescent="0.25">
      <c r="A267" s="575"/>
      <c r="B267" s="593"/>
      <c r="C267" s="596"/>
      <c r="D267" s="575"/>
      <c r="E267" s="607"/>
      <c r="F267" s="607"/>
      <c r="G267" s="565"/>
    </row>
    <row r="268" spans="1:7" x14ac:dyDescent="0.25">
      <c r="A268" s="575"/>
      <c r="B268" s="593"/>
      <c r="C268" s="596"/>
      <c r="D268" s="575"/>
      <c r="E268" s="607"/>
      <c r="F268" s="607"/>
      <c r="G268" s="565"/>
    </row>
    <row r="269" spans="1:7" x14ac:dyDescent="0.25">
      <c r="A269" s="585"/>
      <c r="B269" s="585"/>
      <c r="C269" s="585"/>
      <c r="D269" s="585"/>
      <c r="E269" s="585"/>
      <c r="F269" s="585"/>
      <c r="G269" s="585"/>
    </row>
    <row r="270" spans="1:7" x14ac:dyDescent="0.25">
      <c r="A270" s="575"/>
      <c r="B270" s="575"/>
      <c r="C270" s="596"/>
      <c r="D270" s="575"/>
      <c r="E270" s="565"/>
      <c r="F270" s="565"/>
      <c r="G270" s="565"/>
    </row>
    <row r="271" spans="1:7" x14ac:dyDescent="0.25">
      <c r="A271" s="575"/>
      <c r="B271" s="575"/>
      <c r="C271" s="596"/>
      <c r="D271" s="575"/>
      <c r="E271" s="565"/>
      <c r="F271" s="565"/>
      <c r="G271" s="565"/>
    </row>
    <row r="272" spans="1:7" x14ac:dyDescent="0.25">
      <c r="A272" s="575"/>
      <c r="B272" s="575"/>
      <c r="C272" s="596"/>
      <c r="D272" s="575"/>
      <c r="E272" s="565"/>
      <c r="F272" s="565"/>
      <c r="G272" s="565"/>
    </row>
    <row r="273" spans="1:7" x14ac:dyDescent="0.25">
      <c r="A273" s="575"/>
      <c r="B273" s="575"/>
      <c r="C273" s="596"/>
      <c r="D273" s="575"/>
      <c r="E273" s="565"/>
      <c r="F273" s="565"/>
      <c r="G273" s="565"/>
    </row>
    <row r="274" spans="1:7" x14ac:dyDescent="0.25">
      <c r="A274" s="575"/>
      <c r="B274" s="575"/>
      <c r="C274" s="596"/>
      <c r="D274" s="575"/>
      <c r="E274" s="565"/>
      <c r="F274" s="565"/>
      <c r="G274" s="565"/>
    </row>
    <row r="275" spans="1:7" x14ac:dyDescent="0.25">
      <c r="A275" s="575"/>
      <c r="B275" s="575"/>
      <c r="C275" s="596"/>
      <c r="D275" s="575"/>
      <c r="E275" s="565"/>
      <c r="F275" s="565"/>
      <c r="G275" s="565"/>
    </row>
    <row r="276" spans="1:7" x14ac:dyDescent="0.25">
      <c r="A276" s="585"/>
      <c r="B276" s="585"/>
      <c r="C276" s="585"/>
      <c r="D276" s="585"/>
      <c r="E276" s="585"/>
      <c r="F276" s="585"/>
      <c r="G276" s="585"/>
    </row>
    <row r="277" spans="1:7" x14ac:dyDescent="0.25">
      <c r="A277" s="575"/>
      <c r="B277" s="586"/>
      <c r="C277" s="575"/>
      <c r="D277" s="575"/>
      <c r="E277" s="595"/>
      <c r="F277" s="595"/>
      <c r="G277" s="595"/>
    </row>
    <row r="278" spans="1:7" x14ac:dyDescent="0.25">
      <c r="A278" s="575"/>
      <c r="B278" s="586"/>
      <c r="C278" s="575"/>
      <c r="D278" s="575"/>
      <c r="E278" s="595"/>
      <c r="F278" s="595"/>
      <c r="G278" s="595"/>
    </row>
    <row r="279" spans="1:7" x14ac:dyDescent="0.25">
      <c r="A279" s="575"/>
      <c r="B279" s="586"/>
      <c r="C279" s="575"/>
      <c r="D279" s="575"/>
      <c r="E279" s="595"/>
      <c r="F279" s="595"/>
      <c r="G279" s="595"/>
    </row>
    <row r="280" spans="1:7" x14ac:dyDescent="0.25">
      <c r="A280" s="575"/>
      <c r="B280" s="586"/>
      <c r="C280" s="575"/>
      <c r="D280" s="575"/>
      <c r="E280" s="595"/>
      <c r="F280" s="595"/>
      <c r="G280" s="595"/>
    </row>
    <row r="281" spans="1:7" x14ac:dyDescent="0.25">
      <c r="A281" s="575"/>
      <c r="B281" s="586"/>
      <c r="C281" s="575"/>
      <c r="D281" s="575"/>
      <c r="E281" s="595"/>
      <c r="F281" s="595"/>
      <c r="G281" s="595"/>
    </row>
    <row r="282" spans="1:7" x14ac:dyDescent="0.25">
      <c r="A282" s="575"/>
      <c r="B282" s="586"/>
      <c r="C282" s="575"/>
      <c r="D282" s="575"/>
      <c r="E282" s="595"/>
      <c r="F282" s="595"/>
      <c r="G282" s="595"/>
    </row>
    <row r="283" spans="1:7" x14ac:dyDescent="0.25">
      <c r="A283" s="575"/>
      <c r="B283" s="586"/>
      <c r="C283" s="575"/>
      <c r="D283" s="575"/>
      <c r="E283" s="595"/>
      <c r="F283" s="595"/>
      <c r="G283" s="595"/>
    </row>
    <row r="284" spans="1:7" x14ac:dyDescent="0.25">
      <c r="A284" s="575"/>
      <c r="B284" s="586"/>
      <c r="C284" s="575"/>
      <c r="D284" s="575"/>
      <c r="E284" s="595"/>
      <c r="F284" s="595"/>
      <c r="G284" s="595"/>
    </row>
    <row r="285" spans="1:7" x14ac:dyDescent="0.25">
      <c r="A285" s="575"/>
      <c r="B285" s="586"/>
      <c r="C285" s="575"/>
      <c r="D285" s="575"/>
      <c r="E285" s="595"/>
      <c r="F285" s="595"/>
      <c r="G285" s="595"/>
    </row>
    <row r="286" spans="1:7" x14ac:dyDescent="0.25">
      <c r="A286" s="575"/>
      <c r="B286" s="586"/>
      <c r="C286" s="575"/>
      <c r="D286" s="575"/>
      <c r="E286" s="595"/>
      <c r="F286" s="595"/>
      <c r="G286" s="595"/>
    </row>
    <row r="287" spans="1:7" x14ac:dyDescent="0.25">
      <c r="A287" s="575"/>
      <c r="B287" s="586"/>
      <c r="C287" s="575"/>
      <c r="D287" s="575"/>
      <c r="E287" s="595"/>
      <c r="F287" s="595"/>
      <c r="G287" s="595"/>
    </row>
    <row r="288" spans="1:7" x14ac:dyDescent="0.25">
      <c r="A288" s="575"/>
      <c r="B288" s="586"/>
      <c r="C288" s="575"/>
      <c r="D288" s="575"/>
      <c r="E288" s="595"/>
      <c r="F288" s="595"/>
      <c r="G288" s="595"/>
    </row>
    <row r="289" spans="1:7" x14ac:dyDescent="0.25">
      <c r="A289" s="575"/>
      <c r="B289" s="586"/>
      <c r="C289" s="575"/>
      <c r="D289" s="575"/>
      <c r="E289" s="595"/>
      <c r="F289" s="595"/>
      <c r="G289" s="595"/>
    </row>
    <row r="290" spans="1:7" x14ac:dyDescent="0.25">
      <c r="A290" s="575"/>
      <c r="B290" s="586"/>
      <c r="C290" s="575"/>
      <c r="D290" s="575"/>
      <c r="E290" s="595"/>
      <c r="F290" s="595"/>
      <c r="G290" s="595"/>
    </row>
    <row r="291" spans="1:7" x14ac:dyDescent="0.25">
      <c r="A291" s="575"/>
      <c r="B291" s="586"/>
      <c r="C291" s="575"/>
      <c r="D291" s="575"/>
      <c r="E291" s="595"/>
      <c r="F291" s="595"/>
      <c r="G291" s="595"/>
    </row>
    <row r="292" spans="1:7" x14ac:dyDescent="0.25">
      <c r="A292" s="575"/>
      <c r="B292" s="586"/>
      <c r="C292" s="575"/>
      <c r="D292" s="575"/>
      <c r="E292" s="595"/>
      <c r="F292" s="595"/>
      <c r="G292" s="595"/>
    </row>
    <row r="293" spans="1:7" x14ac:dyDescent="0.25">
      <c r="A293" s="575"/>
      <c r="B293" s="586"/>
      <c r="C293" s="575"/>
      <c r="D293" s="575"/>
      <c r="E293" s="595"/>
      <c r="F293" s="595"/>
      <c r="G293" s="595"/>
    </row>
    <row r="294" spans="1:7" x14ac:dyDescent="0.25">
      <c r="A294" s="575"/>
      <c r="B294" s="586"/>
      <c r="C294" s="575"/>
      <c r="D294" s="575"/>
      <c r="E294" s="595"/>
      <c r="F294" s="595"/>
      <c r="G294" s="595"/>
    </row>
    <row r="295" spans="1:7" x14ac:dyDescent="0.25">
      <c r="A295" s="575"/>
      <c r="B295" s="586"/>
      <c r="C295" s="575"/>
      <c r="D295" s="575"/>
      <c r="E295" s="595"/>
      <c r="F295" s="595"/>
      <c r="G295" s="595"/>
    </row>
    <row r="296" spans="1:7" x14ac:dyDescent="0.25">
      <c r="A296" s="575"/>
      <c r="B296" s="586"/>
      <c r="C296" s="575"/>
      <c r="D296" s="575"/>
      <c r="E296" s="595"/>
      <c r="F296" s="595"/>
      <c r="G296" s="595"/>
    </row>
    <row r="297" spans="1:7" x14ac:dyDescent="0.25">
      <c r="A297" s="575"/>
      <c r="B297" s="586"/>
      <c r="C297" s="575"/>
      <c r="D297" s="575"/>
      <c r="E297" s="595"/>
      <c r="F297" s="595"/>
      <c r="G297" s="595"/>
    </row>
    <row r="298" spans="1:7" x14ac:dyDescent="0.25">
      <c r="A298" s="575"/>
      <c r="B298" s="586"/>
      <c r="C298" s="575"/>
      <c r="D298" s="575"/>
      <c r="E298" s="595"/>
      <c r="F298" s="595"/>
      <c r="G298" s="595"/>
    </row>
    <row r="299" spans="1:7" x14ac:dyDescent="0.25">
      <c r="A299" s="585"/>
      <c r="B299" s="585"/>
      <c r="C299" s="585"/>
      <c r="D299" s="585"/>
      <c r="E299" s="585"/>
      <c r="F299" s="585"/>
      <c r="G299" s="585"/>
    </row>
    <row r="300" spans="1:7" x14ac:dyDescent="0.25">
      <c r="A300" s="575"/>
      <c r="B300" s="586"/>
      <c r="C300" s="575"/>
      <c r="D300" s="575"/>
      <c r="E300" s="595"/>
      <c r="F300" s="595"/>
      <c r="G300" s="595"/>
    </row>
    <row r="301" spans="1:7" x14ac:dyDescent="0.25">
      <c r="A301" s="575"/>
      <c r="B301" s="586"/>
      <c r="C301" s="575"/>
      <c r="D301" s="575"/>
      <c r="E301" s="595"/>
      <c r="F301" s="595"/>
      <c r="G301" s="595"/>
    </row>
    <row r="302" spans="1:7" x14ac:dyDescent="0.25">
      <c r="A302" s="575"/>
      <c r="B302" s="586"/>
      <c r="C302" s="575"/>
      <c r="D302" s="575"/>
      <c r="E302" s="595"/>
      <c r="F302" s="595"/>
      <c r="G302" s="595"/>
    </row>
    <row r="303" spans="1:7" x14ac:dyDescent="0.25">
      <c r="A303" s="575"/>
      <c r="B303" s="586"/>
      <c r="C303" s="575"/>
      <c r="D303" s="575"/>
      <c r="E303" s="595"/>
      <c r="F303" s="595"/>
      <c r="G303" s="595"/>
    </row>
    <row r="304" spans="1:7" x14ac:dyDescent="0.25">
      <c r="A304" s="575"/>
      <c r="B304" s="586"/>
      <c r="C304" s="575"/>
      <c r="D304" s="575"/>
      <c r="E304" s="595"/>
      <c r="F304" s="595"/>
      <c r="G304" s="595"/>
    </row>
    <row r="305" spans="1:7" x14ac:dyDescent="0.25">
      <c r="A305" s="575"/>
      <c r="B305" s="586"/>
      <c r="C305" s="575"/>
      <c r="D305" s="575"/>
      <c r="E305" s="595"/>
      <c r="F305" s="595"/>
      <c r="G305" s="595"/>
    </row>
    <row r="306" spans="1:7" x14ac:dyDescent="0.25">
      <c r="A306" s="575"/>
      <c r="B306" s="586"/>
      <c r="C306" s="575"/>
      <c r="D306" s="575"/>
      <c r="E306" s="595"/>
      <c r="F306" s="595"/>
      <c r="G306" s="595"/>
    </row>
    <row r="307" spans="1:7" x14ac:dyDescent="0.25">
      <c r="A307" s="575"/>
      <c r="B307" s="586"/>
      <c r="C307" s="575"/>
      <c r="D307" s="575"/>
      <c r="E307" s="595"/>
      <c r="F307" s="595"/>
      <c r="G307" s="595"/>
    </row>
    <row r="308" spans="1:7" x14ac:dyDescent="0.25">
      <c r="A308" s="575"/>
      <c r="B308" s="586"/>
      <c r="C308" s="575"/>
      <c r="D308" s="575"/>
      <c r="E308" s="595"/>
      <c r="F308" s="595"/>
      <c r="G308" s="595"/>
    </row>
    <row r="309" spans="1:7" x14ac:dyDescent="0.25">
      <c r="A309" s="575"/>
      <c r="B309" s="586"/>
      <c r="C309" s="575"/>
      <c r="D309" s="575"/>
      <c r="E309" s="595"/>
      <c r="F309" s="595"/>
      <c r="G309" s="595"/>
    </row>
    <row r="310" spans="1:7" x14ac:dyDescent="0.25">
      <c r="A310" s="575"/>
      <c r="B310" s="586"/>
      <c r="C310" s="575"/>
      <c r="D310" s="575"/>
      <c r="E310" s="595"/>
      <c r="F310" s="595"/>
      <c r="G310" s="595"/>
    </row>
    <row r="311" spans="1:7" x14ac:dyDescent="0.25">
      <c r="A311" s="575"/>
      <c r="B311" s="586"/>
      <c r="C311" s="575"/>
      <c r="D311" s="575"/>
      <c r="E311" s="595"/>
      <c r="F311" s="595"/>
      <c r="G311" s="595"/>
    </row>
    <row r="312" spans="1:7" x14ac:dyDescent="0.25">
      <c r="A312" s="575"/>
      <c r="B312" s="586"/>
      <c r="C312" s="575"/>
      <c r="D312" s="575"/>
      <c r="E312" s="595"/>
      <c r="F312" s="595"/>
      <c r="G312" s="595"/>
    </row>
    <row r="313" spans="1:7" x14ac:dyDescent="0.25">
      <c r="A313" s="585"/>
      <c r="B313" s="585"/>
      <c r="C313" s="585"/>
      <c r="D313" s="585"/>
      <c r="E313" s="585"/>
      <c r="F313" s="585"/>
      <c r="G313" s="585"/>
    </row>
    <row r="314" spans="1:7" x14ac:dyDescent="0.25">
      <c r="A314" s="575"/>
      <c r="B314" s="586"/>
      <c r="C314" s="575"/>
      <c r="D314" s="575"/>
      <c r="E314" s="595"/>
      <c r="F314" s="595"/>
      <c r="G314" s="595"/>
    </row>
    <row r="315" spans="1:7" x14ac:dyDescent="0.25">
      <c r="A315" s="575"/>
      <c r="B315" s="614"/>
      <c r="C315" s="575"/>
      <c r="D315" s="575"/>
      <c r="E315" s="595"/>
      <c r="F315" s="595"/>
      <c r="G315" s="595"/>
    </row>
    <row r="316" spans="1:7" x14ac:dyDescent="0.25">
      <c r="A316" s="575"/>
      <c r="B316" s="586"/>
      <c r="C316" s="575"/>
      <c r="D316" s="575"/>
      <c r="E316" s="595"/>
      <c r="F316" s="595"/>
      <c r="G316" s="595"/>
    </row>
    <row r="317" spans="1:7" x14ac:dyDescent="0.25">
      <c r="A317" s="575"/>
      <c r="B317" s="586"/>
      <c r="C317" s="575"/>
      <c r="D317" s="575"/>
      <c r="E317" s="595"/>
      <c r="F317" s="595"/>
      <c r="G317" s="595"/>
    </row>
    <row r="318" spans="1:7" x14ac:dyDescent="0.25">
      <c r="A318" s="575"/>
      <c r="B318" s="586"/>
      <c r="C318" s="575"/>
      <c r="D318" s="575"/>
      <c r="E318" s="595"/>
      <c r="F318" s="595"/>
      <c r="G318" s="595"/>
    </row>
    <row r="319" spans="1:7" x14ac:dyDescent="0.25">
      <c r="A319" s="575"/>
      <c r="B319" s="586"/>
      <c r="C319" s="575"/>
      <c r="D319" s="575"/>
      <c r="E319" s="595"/>
      <c r="F319" s="595"/>
      <c r="G319" s="595"/>
    </row>
    <row r="320" spans="1:7" x14ac:dyDescent="0.25">
      <c r="A320" s="575"/>
      <c r="B320" s="586"/>
      <c r="C320" s="575"/>
      <c r="D320" s="575"/>
      <c r="E320" s="595"/>
      <c r="F320" s="595"/>
      <c r="G320" s="595"/>
    </row>
    <row r="321" spans="1:7" x14ac:dyDescent="0.25">
      <c r="A321" s="575"/>
      <c r="B321" s="586"/>
      <c r="C321" s="575"/>
      <c r="D321" s="575"/>
      <c r="E321" s="595"/>
      <c r="F321" s="595"/>
      <c r="G321" s="595"/>
    </row>
    <row r="322" spans="1:7" x14ac:dyDescent="0.25">
      <c r="A322" s="575"/>
      <c r="B322" s="586"/>
      <c r="C322" s="575"/>
      <c r="D322" s="575"/>
      <c r="E322" s="595"/>
      <c r="F322" s="595"/>
      <c r="G322" s="595"/>
    </row>
    <row r="323" spans="1:7" x14ac:dyDescent="0.25">
      <c r="A323" s="585"/>
      <c r="B323" s="585"/>
      <c r="C323" s="585"/>
      <c r="D323" s="585"/>
      <c r="E323" s="585"/>
      <c r="F323" s="585"/>
      <c r="G323" s="585"/>
    </row>
    <row r="324" spans="1:7" x14ac:dyDescent="0.25">
      <c r="A324" s="575"/>
      <c r="B324" s="586"/>
      <c r="C324" s="575"/>
      <c r="D324" s="575"/>
      <c r="E324" s="595"/>
      <c r="F324" s="595"/>
      <c r="G324" s="595"/>
    </row>
    <row r="325" spans="1:7" x14ac:dyDescent="0.25">
      <c r="A325" s="575"/>
      <c r="B325" s="614"/>
      <c r="C325" s="575"/>
      <c r="D325" s="575"/>
      <c r="E325" s="595"/>
      <c r="F325" s="595"/>
      <c r="G325" s="595"/>
    </row>
    <row r="326" spans="1:7" x14ac:dyDescent="0.25">
      <c r="A326" s="575"/>
      <c r="B326" s="586"/>
      <c r="C326" s="575"/>
      <c r="D326" s="575"/>
      <c r="E326" s="595"/>
      <c r="F326" s="595"/>
      <c r="G326" s="595"/>
    </row>
    <row r="327" spans="1:7" x14ac:dyDescent="0.25">
      <c r="A327" s="575"/>
      <c r="B327" s="575"/>
      <c r="C327" s="575"/>
      <c r="D327" s="575"/>
      <c r="E327" s="595"/>
      <c r="F327" s="595"/>
      <c r="G327" s="595"/>
    </row>
    <row r="328" spans="1:7" x14ac:dyDescent="0.25">
      <c r="A328" s="575"/>
      <c r="B328" s="586"/>
      <c r="C328" s="575"/>
      <c r="D328" s="575"/>
      <c r="E328" s="595"/>
      <c r="F328" s="595"/>
      <c r="G328" s="595"/>
    </row>
    <row r="329" spans="1:7" x14ac:dyDescent="0.25">
      <c r="A329" s="575"/>
      <c r="B329" s="575"/>
      <c r="C329" s="596"/>
      <c r="D329" s="575"/>
      <c r="E329" s="565"/>
      <c r="F329" s="565"/>
      <c r="G329" s="565"/>
    </row>
    <row r="330" spans="1:7" x14ac:dyDescent="0.25">
      <c r="A330" s="575"/>
      <c r="B330" s="575"/>
      <c r="C330" s="596"/>
      <c r="D330" s="575"/>
      <c r="E330" s="565"/>
      <c r="F330" s="565"/>
      <c r="G330" s="565"/>
    </row>
    <row r="331" spans="1:7" x14ac:dyDescent="0.25">
      <c r="A331" s="575"/>
      <c r="B331" s="575"/>
      <c r="C331" s="596"/>
      <c r="D331" s="575"/>
      <c r="E331" s="565"/>
      <c r="F331" s="565"/>
      <c r="G331" s="565"/>
    </row>
    <row r="332" spans="1:7" x14ac:dyDescent="0.25">
      <c r="A332" s="575"/>
      <c r="B332" s="575"/>
      <c r="C332" s="596"/>
      <c r="D332" s="575"/>
      <c r="E332" s="565"/>
      <c r="F332" s="565"/>
      <c r="G332" s="565"/>
    </row>
    <row r="333" spans="1:7" x14ac:dyDescent="0.25">
      <c r="A333" s="575"/>
      <c r="B333" s="575"/>
      <c r="C333" s="596"/>
      <c r="D333" s="575"/>
      <c r="E333" s="565"/>
      <c r="F333" s="565"/>
      <c r="G333" s="565"/>
    </row>
    <row r="334" spans="1:7" x14ac:dyDescent="0.25">
      <c r="A334" s="575"/>
      <c r="B334" s="575"/>
      <c r="C334" s="596"/>
      <c r="D334" s="575"/>
      <c r="E334" s="565"/>
      <c r="F334" s="565"/>
      <c r="G334" s="565"/>
    </row>
    <row r="335" spans="1:7" x14ac:dyDescent="0.25">
      <c r="A335" s="575"/>
      <c r="B335" s="575"/>
      <c r="C335" s="596"/>
      <c r="D335" s="575"/>
      <c r="E335" s="565"/>
      <c r="F335" s="565"/>
      <c r="G335" s="565"/>
    </row>
    <row r="336" spans="1:7" x14ac:dyDescent="0.25">
      <c r="A336" s="575"/>
      <c r="B336" s="575"/>
      <c r="C336" s="596"/>
      <c r="D336" s="575"/>
      <c r="E336" s="565"/>
      <c r="F336" s="565"/>
      <c r="G336" s="565"/>
    </row>
    <row r="337" spans="1:7" x14ac:dyDescent="0.25">
      <c r="A337" s="575"/>
      <c r="B337" s="575"/>
      <c r="C337" s="596"/>
      <c r="D337" s="575"/>
      <c r="E337" s="565"/>
      <c r="F337" s="565"/>
      <c r="G337" s="565"/>
    </row>
    <row r="338" spans="1:7" x14ac:dyDescent="0.25">
      <c r="A338" s="575"/>
      <c r="B338" s="575"/>
      <c r="C338" s="596"/>
      <c r="D338" s="575"/>
      <c r="E338" s="565"/>
      <c r="F338" s="565"/>
      <c r="G338" s="565"/>
    </row>
    <row r="339" spans="1:7" x14ac:dyDescent="0.25">
      <c r="A339" s="575"/>
      <c r="B339" s="575"/>
      <c r="C339" s="596"/>
      <c r="D339" s="575"/>
      <c r="E339" s="565"/>
      <c r="F339" s="565"/>
      <c r="G339" s="565"/>
    </row>
    <row r="340" spans="1:7" x14ac:dyDescent="0.25">
      <c r="A340" s="575"/>
      <c r="B340" s="575"/>
      <c r="C340" s="596"/>
      <c r="D340" s="575"/>
      <c r="E340" s="565"/>
      <c r="F340" s="565"/>
      <c r="G340" s="565"/>
    </row>
    <row r="341" spans="1:7" x14ac:dyDescent="0.25">
      <c r="A341" s="575"/>
      <c r="B341" s="575"/>
      <c r="C341" s="596"/>
      <c r="D341" s="575"/>
      <c r="E341" s="565"/>
      <c r="F341" s="565"/>
      <c r="G341" s="565"/>
    </row>
    <row r="342" spans="1:7" x14ac:dyDescent="0.25">
      <c r="A342" s="575"/>
      <c r="B342" s="575"/>
      <c r="C342" s="596"/>
      <c r="D342" s="575"/>
      <c r="E342" s="565"/>
      <c r="F342" s="565"/>
      <c r="G342" s="565"/>
    </row>
    <row r="343" spans="1:7" x14ac:dyDescent="0.25">
      <c r="A343" s="575"/>
      <c r="B343" s="575"/>
      <c r="C343" s="596"/>
      <c r="D343" s="575"/>
      <c r="E343" s="565"/>
      <c r="F343" s="565"/>
      <c r="G343" s="565"/>
    </row>
    <row r="344" spans="1:7" x14ac:dyDescent="0.25">
      <c r="A344" s="575"/>
      <c r="B344" s="575"/>
      <c r="C344" s="596"/>
      <c r="D344" s="575"/>
      <c r="E344" s="565"/>
      <c r="F344" s="565"/>
      <c r="G344" s="565"/>
    </row>
    <row r="345" spans="1:7" x14ac:dyDescent="0.25">
      <c r="A345" s="575"/>
      <c r="B345" s="575"/>
      <c r="C345" s="596"/>
      <c r="D345" s="575"/>
      <c r="E345" s="565"/>
      <c r="F345" s="565"/>
      <c r="G345" s="565"/>
    </row>
    <row r="346" spans="1:7" x14ac:dyDescent="0.25">
      <c r="A346" s="575"/>
      <c r="B346" s="575"/>
      <c r="C346" s="596"/>
      <c r="D346" s="575"/>
      <c r="E346" s="565"/>
      <c r="F346" s="565"/>
      <c r="G346" s="565"/>
    </row>
    <row r="347" spans="1:7" x14ac:dyDescent="0.25">
      <c r="A347" s="575"/>
      <c r="B347" s="575"/>
      <c r="C347" s="596"/>
      <c r="D347" s="575"/>
      <c r="E347" s="565"/>
      <c r="F347" s="565"/>
      <c r="G347" s="565"/>
    </row>
    <row r="348" spans="1:7" x14ac:dyDescent="0.25">
      <c r="A348" s="575"/>
      <c r="B348" s="575"/>
      <c r="C348" s="596"/>
      <c r="D348" s="575"/>
      <c r="E348" s="565"/>
      <c r="F348" s="565"/>
      <c r="G348" s="565"/>
    </row>
    <row r="349" spans="1:7" x14ac:dyDescent="0.25">
      <c r="A349" s="575"/>
      <c r="B349" s="575"/>
      <c r="C349" s="596"/>
      <c r="D349" s="575"/>
      <c r="E349" s="565"/>
      <c r="F349" s="565"/>
      <c r="G349" s="565"/>
    </row>
    <row r="350" spans="1:7" x14ac:dyDescent="0.25">
      <c r="A350" s="575"/>
      <c r="B350" s="575"/>
      <c r="C350" s="596"/>
      <c r="D350" s="575"/>
      <c r="E350" s="565"/>
      <c r="F350" s="565"/>
      <c r="G350" s="565"/>
    </row>
    <row r="351" spans="1:7" x14ac:dyDescent="0.25">
      <c r="A351" s="575"/>
      <c r="B351" s="575"/>
      <c r="C351" s="596"/>
      <c r="D351" s="575"/>
      <c r="E351" s="565"/>
      <c r="F351" s="565"/>
      <c r="G351" s="565"/>
    </row>
    <row r="352" spans="1:7" x14ac:dyDescent="0.25">
      <c r="A352" s="575"/>
      <c r="B352" s="575"/>
      <c r="C352" s="596"/>
      <c r="D352" s="575"/>
      <c r="E352" s="565"/>
      <c r="F352" s="565"/>
      <c r="G352" s="565"/>
    </row>
    <row r="353" spans="1:7" x14ac:dyDescent="0.25">
      <c r="A353" s="575"/>
      <c r="B353" s="575"/>
      <c r="C353" s="596"/>
      <c r="D353" s="575"/>
      <c r="E353" s="565"/>
      <c r="F353" s="565"/>
      <c r="G353" s="565"/>
    </row>
    <row r="354" spans="1:7" x14ac:dyDescent="0.25">
      <c r="A354" s="575"/>
      <c r="B354" s="575"/>
      <c r="C354" s="596"/>
      <c r="D354" s="575"/>
      <c r="E354" s="565"/>
      <c r="F354" s="565"/>
      <c r="G354" s="565"/>
    </row>
    <row r="355" spans="1:7" x14ac:dyDescent="0.25">
      <c r="A355" s="575"/>
      <c r="B355" s="575"/>
      <c r="C355" s="596"/>
      <c r="D355" s="575"/>
      <c r="E355" s="565"/>
      <c r="F355" s="565"/>
      <c r="G355" s="565"/>
    </row>
    <row r="356" spans="1:7" x14ac:dyDescent="0.25">
      <c r="A356" s="575"/>
      <c r="B356" s="575"/>
      <c r="C356" s="596"/>
      <c r="D356" s="575"/>
      <c r="E356" s="565"/>
      <c r="F356" s="565"/>
      <c r="G356" s="565"/>
    </row>
    <row r="357" spans="1:7" x14ac:dyDescent="0.25">
      <c r="A357" s="575"/>
      <c r="B357" s="575"/>
      <c r="C357" s="596"/>
      <c r="D357" s="575"/>
      <c r="E357" s="565"/>
      <c r="F357" s="565"/>
      <c r="G357" s="565"/>
    </row>
    <row r="358" spans="1:7" x14ac:dyDescent="0.25">
      <c r="A358" s="575"/>
      <c r="B358" s="575"/>
      <c r="C358" s="596"/>
      <c r="D358" s="575"/>
      <c r="E358" s="565"/>
      <c r="F358" s="565"/>
      <c r="G358" s="565"/>
    </row>
    <row r="359" spans="1:7" x14ac:dyDescent="0.25">
      <c r="A359" s="575"/>
      <c r="B359" s="575"/>
      <c r="C359" s="596"/>
      <c r="D359" s="575"/>
      <c r="E359" s="565"/>
      <c r="F359" s="565"/>
      <c r="G359" s="565"/>
    </row>
    <row r="360" spans="1:7" x14ac:dyDescent="0.25">
      <c r="A360" s="575"/>
      <c r="B360" s="575"/>
      <c r="C360" s="596"/>
      <c r="D360" s="575"/>
      <c r="E360" s="565"/>
      <c r="F360" s="565"/>
      <c r="G360" s="565"/>
    </row>
    <row r="361" spans="1:7" x14ac:dyDescent="0.25">
      <c r="A361" s="575"/>
      <c r="B361" s="575"/>
      <c r="C361" s="596"/>
      <c r="D361" s="575"/>
      <c r="E361" s="565"/>
      <c r="F361" s="565"/>
      <c r="G361" s="565"/>
    </row>
    <row r="362" spans="1:7" x14ac:dyDescent="0.25">
      <c r="A362" s="575"/>
      <c r="B362" s="575"/>
      <c r="C362" s="596"/>
      <c r="D362" s="575"/>
      <c r="E362" s="565"/>
      <c r="F362" s="565"/>
      <c r="G362" s="565"/>
    </row>
    <row r="363" spans="1:7" x14ac:dyDescent="0.25">
      <c r="A363" s="575"/>
      <c r="B363" s="575"/>
      <c r="C363" s="596"/>
      <c r="D363" s="575"/>
      <c r="E363" s="565"/>
      <c r="F363" s="565"/>
      <c r="G363" s="565"/>
    </row>
    <row r="364" spans="1:7" x14ac:dyDescent="0.25">
      <c r="A364" s="575"/>
      <c r="B364" s="575"/>
      <c r="C364" s="596"/>
      <c r="D364" s="575"/>
      <c r="E364" s="565"/>
      <c r="F364" s="565"/>
      <c r="G364" s="565"/>
    </row>
    <row r="365" spans="1:7" x14ac:dyDescent="0.25">
      <c r="A365" s="575"/>
      <c r="B365" s="575"/>
      <c r="C365" s="596"/>
      <c r="D365" s="575"/>
      <c r="E365" s="565"/>
      <c r="F365" s="565"/>
      <c r="G365" s="565"/>
    </row>
    <row r="366" spans="1:7" x14ac:dyDescent="0.25">
      <c r="A366" s="575"/>
      <c r="B366" s="575"/>
      <c r="C366" s="596"/>
      <c r="D366" s="575"/>
      <c r="E366" s="565"/>
      <c r="F366" s="565"/>
      <c r="G366" s="565"/>
    </row>
    <row r="367" spans="1:7" x14ac:dyDescent="0.25">
      <c r="A367" s="575"/>
      <c r="B367" s="575"/>
      <c r="C367" s="596"/>
      <c r="D367" s="575"/>
      <c r="E367" s="565"/>
      <c r="F367" s="565"/>
      <c r="G367" s="565"/>
    </row>
    <row r="368" spans="1:7" x14ac:dyDescent="0.25">
      <c r="A368" s="575"/>
      <c r="B368" s="575"/>
      <c r="C368" s="596"/>
      <c r="D368" s="575"/>
      <c r="E368" s="565"/>
      <c r="F368" s="565"/>
      <c r="G368" s="565"/>
    </row>
    <row r="369" spans="1:7" x14ac:dyDescent="0.25">
      <c r="A369" s="575"/>
      <c r="B369" s="575"/>
      <c r="C369" s="596"/>
      <c r="D369" s="575"/>
      <c r="E369" s="565"/>
      <c r="F369" s="565"/>
      <c r="G369" s="565"/>
    </row>
    <row r="370" spans="1:7" x14ac:dyDescent="0.25">
      <c r="A370" s="575"/>
      <c r="B370" s="575"/>
      <c r="C370" s="596"/>
      <c r="D370" s="575"/>
      <c r="E370" s="565"/>
      <c r="F370" s="565"/>
      <c r="G370" s="565"/>
    </row>
    <row r="371" spans="1:7" x14ac:dyDescent="0.25">
      <c r="A371" s="575"/>
      <c r="B371" s="575"/>
      <c r="C371" s="596"/>
      <c r="D371" s="575"/>
      <c r="E371" s="565"/>
      <c r="F371" s="565"/>
      <c r="G371" s="565"/>
    </row>
    <row r="372" spans="1:7" x14ac:dyDescent="0.25">
      <c r="A372" s="575"/>
      <c r="B372" s="575"/>
      <c r="C372" s="596"/>
      <c r="D372" s="575"/>
      <c r="E372" s="565"/>
      <c r="F372" s="565"/>
      <c r="G372" s="565"/>
    </row>
    <row r="373" spans="1:7" x14ac:dyDescent="0.25">
      <c r="A373" s="575"/>
      <c r="B373" s="575"/>
      <c r="C373" s="596"/>
      <c r="D373" s="575"/>
      <c r="E373" s="565"/>
      <c r="F373" s="565"/>
      <c r="G373" s="565"/>
    </row>
    <row r="374" spans="1:7" x14ac:dyDescent="0.25">
      <c r="A374" s="575"/>
      <c r="B374" s="575"/>
      <c r="C374" s="596"/>
      <c r="D374" s="575"/>
      <c r="E374" s="565"/>
      <c r="F374" s="565"/>
      <c r="G374" s="565"/>
    </row>
    <row r="375" spans="1:7" x14ac:dyDescent="0.25">
      <c r="A375" s="575"/>
      <c r="B375" s="575"/>
      <c r="C375" s="596"/>
      <c r="D375" s="575"/>
      <c r="E375" s="565"/>
      <c r="F375" s="565"/>
      <c r="G375" s="565"/>
    </row>
    <row r="376" spans="1:7" x14ac:dyDescent="0.25">
      <c r="A376" s="575"/>
      <c r="B376" s="575"/>
      <c r="C376" s="596"/>
      <c r="D376" s="575"/>
      <c r="E376" s="565"/>
      <c r="F376" s="565"/>
      <c r="G376" s="565"/>
    </row>
    <row r="377" spans="1:7" x14ac:dyDescent="0.25">
      <c r="A377" s="575"/>
      <c r="B377" s="575"/>
      <c r="C377" s="596"/>
      <c r="D377" s="575"/>
      <c r="E377" s="565"/>
      <c r="F377" s="565"/>
      <c r="G377" s="565"/>
    </row>
    <row r="378" spans="1:7" x14ac:dyDescent="0.25">
      <c r="A378" s="575"/>
      <c r="B378" s="575"/>
      <c r="C378" s="596"/>
      <c r="D378" s="575"/>
      <c r="E378" s="565"/>
      <c r="F378" s="565"/>
      <c r="G378" s="565"/>
    </row>
    <row r="379" spans="1:7" ht="18.75" x14ac:dyDescent="0.25">
      <c r="A379" s="602"/>
      <c r="B379" s="603"/>
      <c r="C379" s="602"/>
      <c r="D379" s="602"/>
      <c r="E379" s="602"/>
      <c r="F379" s="602"/>
      <c r="G379" s="602"/>
    </row>
    <row r="380" spans="1:7" x14ac:dyDescent="0.25">
      <c r="A380" s="585"/>
      <c r="B380" s="585"/>
      <c r="C380" s="585"/>
      <c r="D380" s="585"/>
      <c r="E380" s="585"/>
      <c r="F380" s="585"/>
      <c r="G380" s="585"/>
    </row>
    <row r="381" spans="1:7" x14ac:dyDescent="0.25">
      <c r="A381" s="575"/>
      <c r="B381" s="575"/>
      <c r="C381" s="594"/>
      <c r="D381" s="589"/>
      <c r="E381" s="589"/>
      <c r="F381" s="567"/>
      <c r="G381" s="567"/>
    </row>
    <row r="382" spans="1:7" x14ac:dyDescent="0.25">
      <c r="A382" s="589"/>
      <c r="B382" s="575"/>
      <c r="C382" s="575"/>
      <c r="D382" s="589"/>
      <c r="E382" s="589"/>
      <c r="F382" s="567"/>
      <c r="G382" s="567"/>
    </row>
    <row r="383" spans="1:7" x14ac:dyDescent="0.25">
      <c r="A383" s="575"/>
      <c r="B383" s="575"/>
      <c r="C383" s="575"/>
      <c r="D383" s="589"/>
      <c r="E383" s="589"/>
      <c r="F383" s="567"/>
      <c r="G383" s="567"/>
    </row>
    <row r="384" spans="1:7" x14ac:dyDescent="0.25">
      <c r="A384" s="575"/>
      <c r="B384" s="586"/>
      <c r="C384" s="594"/>
      <c r="D384" s="594"/>
      <c r="E384" s="589"/>
      <c r="F384" s="587"/>
      <c r="G384" s="587"/>
    </row>
    <row r="385" spans="1:7" x14ac:dyDescent="0.25">
      <c r="A385" s="575"/>
      <c r="B385" s="586"/>
      <c r="C385" s="594"/>
      <c r="D385" s="594"/>
      <c r="E385" s="589"/>
      <c r="F385" s="587"/>
      <c r="G385" s="587"/>
    </row>
    <row r="386" spans="1:7" x14ac:dyDescent="0.25">
      <c r="A386" s="575"/>
      <c r="B386" s="586"/>
      <c r="C386" s="594"/>
      <c r="D386" s="594"/>
      <c r="E386" s="589"/>
      <c r="F386" s="587"/>
      <c r="G386" s="587"/>
    </row>
    <row r="387" spans="1:7" x14ac:dyDescent="0.25">
      <c r="A387" s="575"/>
      <c r="B387" s="586"/>
      <c r="C387" s="594"/>
      <c r="D387" s="594"/>
      <c r="E387" s="589"/>
      <c r="F387" s="587"/>
      <c r="G387" s="587"/>
    </row>
    <row r="388" spans="1:7" x14ac:dyDescent="0.25">
      <c r="A388" s="575"/>
      <c r="B388" s="586"/>
      <c r="C388" s="594"/>
      <c r="D388" s="594"/>
      <c r="E388" s="589"/>
      <c r="F388" s="587"/>
      <c r="G388" s="587"/>
    </row>
    <row r="389" spans="1:7" x14ac:dyDescent="0.25">
      <c r="A389" s="575"/>
      <c r="B389" s="586"/>
      <c r="C389" s="594"/>
      <c r="D389" s="594"/>
      <c r="E389" s="589"/>
      <c r="F389" s="587"/>
      <c r="G389" s="587"/>
    </row>
    <row r="390" spans="1:7" x14ac:dyDescent="0.25">
      <c r="A390" s="575"/>
      <c r="B390" s="586"/>
      <c r="C390" s="594"/>
      <c r="D390" s="594"/>
      <c r="E390" s="589"/>
      <c r="F390" s="587"/>
      <c r="G390" s="587"/>
    </row>
    <row r="391" spans="1:7" x14ac:dyDescent="0.25">
      <c r="A391" s="575"/>
      <c r="B391" s="586"/>
      <c r="C391" s="594"/>
      <c r="D391" s="606"/>
      <c r="E391" s="589"/>
      <c r="F391" s="587"/>
      <c r="G391" s="587"/>
    </row>
    <row r="392" spans="1:7" x14ac:dyDescent="0.25">
      <c r="A392" s="575"/>
      <c r="B392" s="586"/>
      <c r="C392" s="594"/>
      <c r="D392" s="606"/>
      <c r="E392" s="589"/>
      <c r="F392" s="587"/>
      <c r="G392" s="587"/>
    </row>
    <row r="393" spans="1:7" x14ac:dyDescent="0.25">
      <c r="A393" s="575"/>
      <c r="B393" s="586"/>
      <c r="C393" s="594"/>
      <c r="D393" s="606"/>
      <c r="E393" s="586"/>
      <c r="F393" s="587"/>
      <c r="G393" s="587"/>
    </row>
    <row r="394" spans="1:7" x14ac:dyDescent="0.25">
      <c r="A394" s="575"/>
      <c r="B394" s="586"/>
      <c r="C394" s="594"/>
      <c r="D394" s="606"/>
      <c r="E394" s="586"/>
      <c r="F394" s="587"/>
      <c r="G394" s="587"/>
    </row>
    <row r="395" spans="1:7" x14ac:dyDescent="0.25">
      <c r="A395" s="575"/>
      <c r="B395" s="586"/>
      <c r="C395" s="594"/>
      <c r="D395" s="606"/>
      <c r="E395" s="586"/>
      <c r="F395" s="587"/>
      <c r="G395" s="587"/>
    </row>
    <row r="396" spans="1:7" x14ac:dyDescent="0.25">
      <c r="A396" s="575"/>
      <c r="B396" s="586"/>
      <c r="C396" s="594"/>
      <c r="D396" s="606"/>
      <c r="E396" s="586"/>
      <c r="F396" s="587"/>
      <c r="G396" s="587"/>
    </row>
    <row r="397" spans="1:7" x14ac:dyDescent="0.25">
      <c r="A397" s="575"/>
      <c r="B397" s="586"/>
      <c r="C397" s="594"/>
      <c r="D397" s="606"/>
      <c r="E397" s="586"/>
      <c r="F397" s="587"/>
      <c r="G397" s="587"/>
    </row>
    <row r="398" spans="1:7" x14ac:dyDescent="0.25">
      <c r="A398" s="575"/>
      <c r="B398" s="586"/>
      <c r="C398" s="594"/>
      <c r="D398" s="606"/>
      <c r="E398" s="586"/>
      <c r="F398" s="587"/>
      <c r="G398" s="587"/>
    </row>
    <row r="399" spans="1:7" x14ac:dyDescent="0.25">
      <c r="A399" s="575"/>
      <c r="B399" s="586"/>
      <c r="C399" s="594"/>
      <c r="D399" s="606"/>
      <c r="E399" s="575"/>
      <c r="F399" s="587"/>
      <c r="G399" s="587"/>
    </row>
    <row r="400" spans="1:7" x14ac:dyDescent="0.25">
      <c r="A400" s="575"/>
      <c r="B400" s="586"/>
      <c r="C400" s="594"/>
      <c r="D400" s="606"/>
      <c r="E400" s="607"/>
      <c r="F400" s="587"/>
      <c r="G400" s="587"/>
    </row>
    <row r="401" spans="1:7" x14ac:dyDescent="0.25">
      <c r="A401" s="575"/>
      <c r="B401" s="586"/>
      <c r="C401" s="594"/>
      <c r="D401" s="606"/>
      <c r="E401" s="607"/>
      <c r="F401" s="587"/>
      <c r="G401" s="587"/>
    </row>
    <row r="402" spans="1:7" x14ac:dyDescent="0.25">
      <c r="A402" s="575"/>
      <c r="B402" s="586"/>
      <c r="C402" s="594"/>
      <c r="D402" s="606"/>
      <c r="E402" s="607"/>
      <c r="F402" s="587"/>
      <c r="G402" s="587"/>
    </row>
    <row r="403" spans="1:7" x14ac:dyDescent="0.25">
      <c r="A403" s="575"/>
      <c r="B403" s="586"/>
      <c r="C403" s="594"/>
      <c r="D403" s="606"/>
      <c r="E403" s="607"/>
      <c r="F403" s="587"/>
      <c r="G403" s="587"/>
    </row>
    <row r="404" spans="1:7" x14ac:dyDescent="0.25">
      <c r="A404" s="575"/>
      <c r="B404" s="586"/>
      <c r="C404" s="594"/>
      <c r="D404" s="606"/>
      <c r="E404" s="607"/>
      <c r="F404" s="587"/>
      <c r="G404" s="587"/>
    </row>
    <row r="405" spans="1:7" x14ac:dyDescent="0.25">
      <c r="A405" s="575"/>
      <c r="B405" s="586"/>
      <c r="C405" s="594"/>
      <c r="D405" s="606"/>
      <c r="E405" s="607"/>
      <c r="F405" s="587"/>
      <c r="G405" s="587"/>
    </row>
    <row r="406" spans="1:7" x14ac:dyDescent="0.25">
      <c r="A406" s="575"/>
      <c r="B406" s="586"/>
      <c r="C406" s="594"/>
      <c r="D406" s="606"/>
      <c r="E406" s="607"/>
      <c r="F406" s="587"/>
      <c r="G406" s="587"/>
    </row>
    <row r="407" spans="1:7" x14ac:dyDescent="0.25">
      <c r="A407" s="575"/>
      <c r="B407" s="586"/>
      <c r="C407" s="594"/>
      <c r="D407" s="606"/>
      <c r="E407" s="607"/>
      <c r="F407" s="587"/>
      <c r="G407" s="587"/>
    </row>
    <row r="408" spans="1:7" x14ac:dyDescent="0.25">
      <c r="A408" s="575"/>
      <c r="B408" s="608"/>
      <c r="C408" s="609"/>
      <c r="D408" s="610"/>
      <c r="E408" s="607"/>
      <c r="F408" s="611"/>
      <c r="G408" s="611"/>
    </row>
    <row r="409" spans="1:7" x14ac:dyDescent="0.25">
      <c r="A409" s="585"/>
      <c r="B409" s="585"/>
      <c r="C409" s="585"/>
      <c r="D409" s="585"/>
      <c r="E409" s="585"/>
      <c r="F409" s="585"/>
      <c r="G409" s="585"/>
    </row>
    <row r="410" spans="1:7" x14ac:dyDescent="0.25">
      <c r="A410" s="575"/>
      <c r="B410" s="575"/>
      <c r="C410" s="596"/>
      <c r="D410" s="575"/>
      <c r="E410" s="575"/>
      <c r="F410" s="575"/>
      <c r="G410" s="575"/>
    </row>
    <row r="411" spans="1:7" x14ac:dyDescent="0.25">
      <c r="A411" s="575"/>
      <c r="B411" s="575"/>
      <c r="C411" s="575"/>
      <c r="D411" s="575"/>
      <c r="E411" s="575"/>
      <c r="F411" s="575"/>
      <c r="G411" s="575"/>
    </row>
    <row r="412" spans="1:7" x14ac:dyDescent="0.25">
      <c r="A412" s="575"/>
      <c r="B412" s="586"/>
      <c r="C412" s="575"/>
      <c r="D412" s="575"/>
      <c r="E412" s="575"/>
      <c r="F412" s="575"/>
      <c r="G412" s="575"/>
    </row>
    <row r="413" spans="1:7" x14ac:dyDescent="0.25">
      <c r="A413" s="575"/>
      <c r="B413" s="575"/>
      <c r="C413" s="594"/>
      <c r="D413" s="606"/>
      <c r="E413" s="575"/>
      <c r="F413" s="587"/>
      <c r="G413" s="587"/>
    </row>
    <row r="414" spans="1:7" x14ac:dyDescent="0.25">
      <c r="A414" s="575"/>
      <c r="B414" s="575"/>
      <c r="C414" s="594"/>
      <c r="D414" s="606"/>
      <c r="E414" s="575"/>
      <c r="F414" s="587"/>
      <c r="G414" s="587"/>
    </row>
    <row r="415" spans="1:7" x14ac:dyDescent="0.25">
      <c r="A415" s="575"/>
      <c r="B415" s="575"/>
      <c r="C415" s="594"/>
      <c r="D415" s="606"/>
      <c r="E415" s="575"/>
      <c r="F415" s="587"/>
      <c r="G415" s="587"/>
    </row>
    <row r="416" spans="1:7" x14ac:dyDescent="0.25">
      <c r="A416" s="575"/>
      <c r="B416" s="575"/>
      <c r="C416" s="594"/>
      <c r="D416" s="606"/>
      <c r="E416" s="575"/>
      <c r="F416" s="587"/>
      <c r="G416" s="587"/>
    </row>
    <row r="417" spans="1:7" x14ac:dyDescent="0.25">
      <c r="A417" s="575"/>
      <c r="B417" s="575"/>
      <c r="C417" s="594"/>
      <c r="D417" s="606"/>
      <c r="E417" s="575"/>
      <c r="F417" s="587"/>
      <c r="G417" s="587"/>
    </row>
    <row r="418" spans="1:7" x14ac:dyDescent="0.25">
      <c r="A418" s="575"/>
      <c r="B418" s="575"/>
      <c r="C418" s="594"/>
      <c r="D418" s="606"/>
      <c r="E418" s="575"/>
      <c r="F418" s="587"/>
      <c r="G418" s="587"/>
    </row>
    <row r="419" spans="1:7" x14ac:dyDescent="0.25">
      <c r="A419" s="575"/>
      <c r="B419" s="575"/>
      <c r="C419" s="594"/>
      <c r="D419" s="606"/>
      <c r="E419" s="575"/>
      <c r="F419" s="587"/>
      <c r="G419" s="587"/>
    </row>
    <row r="420" spans="1:7" x14ac:dyDescent="0.25">
      <c r="A420" s="575"/>
      <c r="B420" s="575"/>
      <c r="C420" s="594"/>
      <c r="D420" s="606"/>
      <c r="E420" s="575"/>
      <c r="F420" s="587"/>
      <c r="G420" s="587"/>
    </row>
    <row r="421" spans="1:7" x14ac:dyDescent="0.25">
      <c r="A421" s="575"/>
      <c r="B421" s="608"/>
      <c r="C421" s="594"/>
      <c r="D421" s="606"/>
      <c r="E421" s="575"/>
      <c r="F421" s="596"/>
      <c r="G421" s="596"/>
    </row>
    <row r="422" spans="1:7" x14ac:dyDescent="0.25">
      <c r="A422" s="575"/>
      <c r="B422" s="593"/>
      <c r="C422" s="594"/>
      <c r="D422" s="606"/>
      <c r="E422" s="575"/>
      <c r="F422" s="587"/>
      <c r="G422" s="587"/>
    </row>
    <row r="423" spans="1:7" x14ac:dyDescent="0.25">
      <c r="A423" s="575"/>
      <c r="B423" s="593"/>
      <c r="C423" s="594"/>
      <c r="D423" s="606"/>
      <c r="E423" s="575"/>
      <c r="F423" s="587"/>
      <c r="G423" s="587"/>
    </row>
    <row r="424" spans="1:7" x14ac:dyDescent="0.25">
      <c r="A424" s="575"/>
      <c r="B424" s="593"/>
      <c r="C424" s="594"/>
      <c r="D424" s="606"/>
      <c r="E424" s="575"/>
      <c r="F424" s="587"/>
      <c r="G424" s="587"/>
    </row>
    <row r="425" spans="1:7" x14ac:dyDescent="0.25">
      <c r="A425" s="575"/>
      <c r="B425" s="593"/>
      <c r="C425" s="594"/>
      <c r="D425" s="606"/>
      <c r="E425" s="575"/>
      <c r="F425" s="587"/>
      <c r="G425" s="587"/>
    </row>
    <row r="426" spans="1:7" x14ac:dyDescent="0.25">
      <c r="A426" s="575"/>
      <c r="B426" s="593"/>
      <c r="C426" s="594"/>
      <c r="D426" s="606"/>
      <c r="E426" s="575"/>
      <c r="F426" s="587"/>
      <c r="G426" s="587"/>
    </row>
    <row r="427" spans="1:7" x14ac:dyDescent="0.25">
      <c r="A427" s="575"/>
      <c r="B427" s="593"/>
      <c r="C427" s="594"/>
      <c r="D427" s="606"/>
      <c r="E427" s="575"/>
      <c r="F427" s="587"/>
      <c r="G427" s="587"/>
    </row>
    <row r="428" spans="1:7" x14ac:dyDescent="0.25">
      <c r="A428" s="575"/>
      <c r="B428" s="593"/>
      <c r="C428" s="575"/>
      <c r="D428" s="575"/>
      <c r="E428" s="575"/>
      <c r="F428" s="612"/>
      <c r="G428" s="612"/>
    </row>
    <row r="429" spans="1:7" x14ac:dyDescent="0.25">
      <c r="A429" s="575"/>
      <c r="B429" s="593"/>
      <c r="C429" s="575"/>
      <c r="D429" s="575"/>
      <c r="E429" s="575"/>
      <c r="F429" s="612"/>
      <c r="G429" s="612"/>
    </row>
    <row r="430" spans="1:7" x14ac:dyDescent="0.25">
      <c r="A430" s="575"/>
      <c r="B430" s="593"/>
      <c r="C430" s="575"/>
      <c r="D430" s="575"/>
      <c r="E430" s="575"/>
      <c r="F430" s="607"/>
      <c r="G430" s="607"/>
    </row>
    <row r="431" spans="1:7" x14ac:dyDescent="0.25">
      <c r="A431" s="585"/>
      <c r="B431" s="585"/>
      <c r="C431" s="585"/>
      <c r="D431" s="585"/>
      <c r="E431" s="585"/>
      <c r="F431" s="585"/>
      <c r="G431" s="585"/>
    </row>
    <row r="432" spans="1:7" x14ac:dyDescent="0.25">
      <c r="A432" s="575"/>
      <c r="B432" s="575"/>
      <c r="C432" s="596"/>
      <c r="D432" s="575"/>
      <c r="E432" s="575"/>
      <c r="F432" s="575"/>
      <c r="G432" s="575"/>
    </row>
    <row r="433" spans="1:7" x14ac:dyDescent="0.25">
      <c r="A433" s="575"/>
      <c r="B433" s="575"/>
      <c r="C433" s="575"/>
      <c r="D433" s="575"/>
      <c r="E433" s="575"/>
      <c r="F433" s="575"/>
      <c r="G433" s="575"/>
    </row>
    <row r="434" spans="1:7" x14ac:dyDescent="0.25">
      <c r="A434" s="575"/>
      <c r="B434" s="586"/>
      <c r="C434" s="575"/>
      <c r="D434" s="575"/>
      <c r="E434" s="575"/>
      <c r="F434" s="575"/>
      <c r="G434" s="575"/>
    </row>
    <row r="435" spans="1:7" x14ac:dyDescent="0.25">
      <c r="A435" s="575"/>
      <c r="B435" s="575"/>
      <c r="C435" s="594"/>
      <c r="D435" s="606"/>
      <c r="E435" s="575"/>
      <c r="F435" s="587"/>
      <c r="G435" s="587"/>
    </row>
    <row r="436" spans="1:7" x14ac:dyDescent="0.25">
      <c r="A436" s="575"/>
      <c r="B436" s="575"/>
      <c r="C436" s="594"/>
      <c r="D436" s="606"/>
      <c r="E436" s="575"/>
      <c r="F436" s="587"/>
      <c r="G436" s="587"/>
    </row>
    <row r="437" spans="1:7" x14ac:dyDescent="0.25">
      <c r="A437" s="575"/>
      <c r="B437" s="575"/>
      <c r="C437" s="594"/>
      <c r="D437" s="606"/>
      <c r="E437" s="575"/>
      <c r="F437" s="587"/>
      <c r="G437" s="587"/>
    </row>
    <row r="438" spans="1:7" x14ac:dyDescent="0.25">
      <c r="A438" s="575"/>
      <c r="B438" s="575"/>
      <c r="C438" s="594"/>
      <c r="D438" s="606"/>
      <c r="E438" s="575"/>
      <c r="F438" s="587"/>
      <c r="G438" s="587"/>
    </row>
    <row r="439" spans="1:7" x14ac:dyDescent="0.25">
      <c r="A439" s="575"/>
      <c r="B439" s="575"/>
      <c r="C439" s="594"/>
      <c r="D439" s="606"/>
      <c r="E439" s="575"/>
      <c r="F439" s="587"/>
      <c r="G439" s="587"/>
    </row>
    <row r="440" spans="1:7" x14ac:dyDescent="0.25">
      <c r="A440" s="575"/>
      <c r="B440" s="575"/>
      <c r="C440" s="594"/>
      <c r="D440" s="606"/>
      <c r="E440" s="575"/>
      <c r="F440" s="587"/>
      <c r="G440" s="587"/>
    </row>
    <row r="441" spans="1:7" x14ac:dyDescent="0.25">
      <c r="A441" s="575"/>
      <c r="B441" s="575"/>
      <c r="C441" s="594"/>
      <c r="D441" s="606"/>
      <c r="E441" s="575"/>
      <c r="F441" s="587"/>
      <c r="G441" s="587"/>
    </row>
    <row r="442" spans="1:7" x14ac:dyDescent="0.25">
      <c r="A442" s="575"/>
      <c r="B442" s="575"/>
      <c r="C442" s="594"/>
      <c r="D442" s="606"/>
      <c r="E442" s="575"/>
      <c r="F442" s="587"/>
      <c r="G442" s="587"/>
    </row>
    <row r="443" spans="1:7" x14ac:dyDescent="0.25">
      <c r="A443" s="575"/>
      <c r="B443" s="608"/>
      <c r="C443" s="594"/>
      <c r="D443" s="606"/>
      <c r="E443" s="575"/>
      <c r="F443" s="596"/>
      <c r="G443" s="596"/>
    </row>
    <row r="444" spans="1:7" x14ac:dyDescent="0.25">
      <c r="A444" s="575"/>
      <c r="B444" s="593"/>
      <c r="C444" s="594"/>
      <c r="D444" s="606"/>
      <c r="E444" s="575"/>
      <c r="F444" s="587"/>
      <c r="G444" s="587"/>
    </row>
    <row r="445" spans="1:7" x14ac:dyDescent="0.25">
      <c r="A445" s="575"/>
      <c r="B445" s="593"/>
      <c r="C445" s="594"/>
      <c r="D445" s="606"/>
      <c r="E445" s="575"/>
      <c r="F445" s="587"/>
      <c r="G445" s="587"/>
    </row>
    <row r="446" spans="1:7" x14ac:dyDescent="0.25">
      <c r="A446" s="575"/>
      <c r="B446" s="593"/>
      <c r="C446" s="594"/>
      <c r="D446" s="606"/>
      <c r="E446" s="575"/>
      <c r="F446" s="587"/>
      <c r="G446" s="587"/>
    </row>
    <row r="447" spans="1:7" x14ac:dyDescent="0.25">
      <c r="A447" s="575"/>
      <c r="B447" s="593"/>
      <c r="C447" s="594"/>
      <c r="D447" s="606"/>
      <c r="E447" s="575"/>
      <c r="F447" s="587"/>
      <c r="G447" s="587"/>
    </row>
    <row r="448" spans="1:7" x14ac:dyDescent="0.25">
      <c r="A448" s="575"/>
      <c r="B448" s="593"/>
      <c r="C448" s="594"/>
      <c r="D448" s="606"/>
      <c r="E448" s="575"/>
      <c r="F448" s="587"/>
      <c r="G448" s="587"/>
    </row>
    <row r="449" spans="1:7" x14ac:dyDescent="0.25">
      <c r="A449" s="575"/>
      <c r="B449" s="593"/>
      <c r="C449" s="594"/>
      <c r="D449" s="606"/>
      <c r="E449" s="575"/>
      <c r="F449" s="587"/>
      <c r="G449" s="587"/>
    </row>
    <row r="450" spans="1:7" x14ac:dyDescent="0.25">
      <c r="A450" s="575"/>
      <c r="B450" s="593"/>
      <c r="C450" s="575"/>
      <c r="D450" s="575"/>
      <c r="E450" s="575"/>
      <c r="F450" s="587"/>
      <c r="G450" s="587"/>
    </row>
    <row r="451" spans="1:7" x14ac:dyDescent="0.25">
      <c r="A451" s="575"/>
      <c r="B451" s="593"/>
      <c r="C451" s="575"/>
      <c r="D451" s="575"/>
      <c r="E451" s="575"/>
      <c r="F451" s="587"/>
      <c r="G451" s="587"/>
    </row>
    <row r="452" spans="1:7" x14ac:dyDescent="0.25">
      <c r="A452" s="575"/>
      <c r="B452" s="593"/>
      <c r="C452" s="575"/>
      <c r="D452" s="575"/>
      <c r="E452" s="575"/>
      <c r="F452" s="587"/>
      <c r="G452" s="596"/>
    </row>
    <row r="453" spans="1:7" x14ac:dyDescent="0.25">
      <c r="A453" s="585"/>
      <c r="B453" s="585"/>
      <c r="C453" s="585"/>
      <c r="D453" s="585"/>
      <c r="E453" s="585"/>
      <c r="F453" s="585"/>
      <c r="G453" s="585"/>
    </row>
    <row r="454" spans="1:7" x14ac:dyDescent="0.25">
      <c r="A454" s="575"/>
      <c r="B454" s="586"/>
      <c r="C454" s="596"/>
      <c r="D454" s="596"/>
      <c r="E454" s="575"/>
      <c r="F454" s="575"/>
      <c r="G454" s="575"/>
    </row>
    <row r="455" spans="1:7" x14ac:dyDescent="0.25">
      <c r="A455" s="575"/>
      <c r="B455" s="586"/>
      <c r="C455" s="596"/>
      <c r="D455" s="596"/>
      <c r="E455" s="575"/>
      <c r="F455" s="575"/>
      <c r="G455" s="575"/>
    </row>
    <row r="456" spans="1:7" x14ac:dyDescent="0.25">
      <c r="A456" s="575"/>
      <c r="B456" s="586"/>
      <c r="C456" s="596"/>
      <c r="D456" s="596"/>
      <c r="E456" s="575"/>
      <c r="F456" s="575"/>
      <c r="G456" s="575"/>
    </row>
    <row r="457" spans="1:7" x14ac:dyDescent="0.25">
      <c r="A457" s="575"/>
      <c r="B457" s="586"/>
      <c r="C457" s="596"/>
      <c r="D457" s="596"/>
      <c r="E457" s="575"/>
      <c r="F457" s="575"/>
      <c r="G457" s="575"/>
    </row>
    <row r="458" spans="1:7" x14ac:dyDescent="0.25">
      <c r="A458" s="575"/>
      <c r="B458" s="586"/>
      <c r="C458" s="596"/>
      <c r="D458" s="596"/>
      <c r="E458" s="575"/>
      <c r="F458" s="575"/>
      <c r="G458" s="575"/>
    </row>
    <row r="459" spans="1:7" x14ac:dyDescent="0.25">
      <c r="A459" s="575"/>
      <c r="B459" s="586"/>
      <c r="C459" s="596"/>
      <c r="D459" s="596"/>
      <c r="E459" s="575"/>
      <c r="F459" s="575"/>
      <c r="G459" s="575"/>
    </row>
    <row r="460" spans="1:7" x14ac:dyDescent="0.25">
      <c r="A460" s="575"/>
      <c r="B460" s="586"/>
      <c r="C460" s="596"/>
      <c r="D460" s="596"/>
      <c r="E460" s="575"/>
      <c r="F460" s="575"/>
      <c r="G460" s="575"/>
    </row>
    <row r="461" spans="1:7" x14ac:dyDescent="0.25">
      <c r="A461" s="575"/>
      <c r="B461" s="586"/>
      <c r="C461" s="596"/>
      <c r="D461" s="596"/>
      <c r="E461" s="575"/>
      <c r="F461" s="575"/>
      <c r="G461" s="575"/>
    </row>
    <row r="462" spans="1:7" x14ac:dyDescent="0.25">
      <c r="A462" s="575"/>
      <c r="B462" s="586"/>
      <c r="C462" s="596"/>
      <c r="D462" s="596"/>
      <c r="E462" s="575"/>
      <c r="F462" s="575"/>
      <c r="G462" s="575"/>
    </row>
    <row r="463" spans="1:7" x14ac:dyDescent="0.25">
      <c r="A463" s="575"/>
      <c r="B463" s="586"/>
      <c r="C463" s="596"/>
      <c r="D463" s="596"/>
      <c r="E463" s="575"/>
      <c r="F463" s="575"/>
      <c r="G463" s="575"/>
    </row>
    <row r="464" spans="1:7" x14ac:dyDescent="0.25">
      <c r="A464" s="575"/>
      <c r="B464" s="593"/>
      <c r="C464" s="596"/>
      <c r="D464" s="575"/>
      <c r="E464" s="575"/>
      <c r="F464" s="575"/>
      <c r="G464" s="575"/>
    </row>
    <row r="465" spans="1:7" x14ac:dyDescent="0.25">
      <c r="A465" s="575"/>
      <c r="B465" s="593"/>
      <c r="C465" s="596"/>
      <c r="D465" s="575"/>
      <c r="E465" s="575"/>
      <c r="F465" s="575"/>
      <c r="G465" s="575"/>
    </row>
    <row r="466" spans="1:7" x14ac:dyDescent="0.25">
      <c r="A466" s="575"/>
      <c r="B466" s="593"/>
      <c r="C466" s="596"/>
      <c r="D466" s="575"/>
      <c r="E466" s="575"/>
      <c r="F466" s="575"/>
      <c r="G466" s="575"/>
    </row>
    <row r="467" spans="1:7" x14ac:dyDescent="0.25">
      <c r="A467" s="575"/>
      <c r="B467" s="593"/>
      <c r="C467" s="596"/>
      <c r="D467" s="575"/>
      <c r="E467" s="575"/>
      <c r="F467" s="575"/>
      <c r="G467" s="575"/>
    </row>
    <row r="468" spans="1:7" x14ac:dyDescent="0.25">
      <c r="A468" s="575"/>
      <c r="B468" s="593"/>
      <c r="C468" s="596"/>
      <c r="D468" s="575"/>
      <c r="E468" s="575"/>
      <c r="F468" s="575"/>
      <c r="G468" s="575"/>
    </row>
    <row r="469" spans="1:7" x14ac:dyDescent="0.25">
      <c r="A469" s="575"/>
      <c r="B469" s="593"/>
      <c r="C469" s="596"/>
      <c r="D469" s="575"/>
      <c r="E469" s="575"/>
      <c r="F469" s="575"/>
      <c r="G469" s="575"/>
    </row>
    <row r="470" spans="1:7" x14ac:dyDescent="0.25">
      <c r="A470" s="575"/>
      <c r="B470" s="593"/>
      <c r="C470" s="596"/>
      <c r="D470" s="575"/>
      <c r="E470" s="575"/>
      <c r="F470" s="575"/>
      <c r="G470" s="575"/>
    </row>
    <row r="471" spans="1:7" x14ac:dyDescent="0.25">
      <c r="A471" s="575"/>
      <c r="B471" s="593"/>
      <c r="C471" s="596"/>
      <c r="D471" s="575"/>
      <c r="E471" s="575"/>
      <c r="F471" s="575"/>
      <c r="G471" s="575"/>
    </row>
    <row r="472" spans="1:7" x14ac:dyDescent="0.25">
      <c r="A472" s="575"/>
      <c r="B472" s="593"/>
      <c r="C472" s="596"/>
      <c r="D472" s="575"/>
      <c r="E472" s="575"/>
      <c r="F472" s="575"/>
      <c r="G472" s="575"/>
    </row>
    <row r="473" spans="1:7" x14ac:dyDescent="0.25">
      <c r="A473" s="575"/>
      <c r="B473" s="593"/>
      <c r="C473" s="596"/>
      <c r="D473" s="575"/>
      <c r="E473" s="575"/>
      <c r="F473" s="575"/>
      <c r="G473" s="575"/>
    </row>
    <row r="474" spans="1:7" x14ac:dyDescent="0.25">
      <c r="A474" s="575"/>
      <c r="B474" s="593"/>
      <c r="C474" s="596"/>
      <c r="D474" s="575"/>
      <c r="E474" s="575"/>
      <c r="F474" s="575"/>
      <c r="G474" s="575"/>
    </row>
    <row r="475" spans="1:7" x14ac:dyDescent="0.25">
      <c r="A475" s="575"/>
      <c r="B475" s="593"/>
      <c r="C475" s="596"/>
      <c r="D475" s="575"/>
      <c r="E475" s="575"/>
      <c r="F475" s="575"/>
      <c r="G475" s="565"/>
    </row>
    <row r="476" spans="1:7" x14ac:dyDescent="0.25">
      <c r="A476" s="575"/>
      <c r="B476" s="593"/>
      <c r="C476" s="596"/>
      <c r="D476" s="575"/>
      <c r="E476" s="575"/>
      <c r="F476" s="575"/>
      <c r="G476" s="565"/>
    </row>
    <row r="477" spans="1:7" x14ac:dyDescent="0.25">
      <c r="A477" s="575"/>
      <c r="B477" s="593"/>
      <c r="C477" s="596"/>
      <c r="D477" s="575"/>
      <c r="E477" s="575"/>
      <c r="F477" s="575"/>
      <c r="G477" s="565"/>
    </row>
    <row r="478" spans="1:7" x14ac:dyDescent="0.25">
      <c r="A478" s="575"/>
      <c r="B478" s="593"/>
      <c r="C478" s="596"/>
      <c r="D478" s="615"/>
      <c r="E478" s="615"/>
      <c r="F478" s="615"/>
      <c r="G478" s="615"/>
    </row>
    <row r="479" spans="1:7" x14ac:dyDescent="0.25">
      <c r="A479" s="575"/>
      <c r="B479" s="593"/>
      <c r="C479" s="596"/>
      <c r="D479" s="615"/>
      <c r="E479" s="615"/>
      <c r="F479" s="615"/>
      <c r="G479" s="615"/>
    </row>
    <row r="480" spans="1:7" x14ac:dyDescent="0.25">
      <c r="A480" s="575"/>
      <c r="B480" s="593"/>
      <c r="C480" s="596"/>
      <c r="D480" s="615"/>
      <c r="E480" s="615"/>
      <c r="F480" s="615"/>
      <c r="G480" s="615"/>
    </row>
    <row r="481" spans="1:7" x14ac:dyDescent="0.25">
      <c r="A481" s="585"/>
      <c r="B481" s="585"/>
      <c r="C481" s="585"/>
      <c r="D481" s="585"/>
      <c r="E481" s="585"/>
      <c r="F481" s="585"/>
      <c r="G481" s="585"/>
    </row>
    <row r="482" spans="1:7" x14ac:dyDescent="0.25">
      <c r="A482" s="575"/>
      <c r="B482" s="586"/>
      <c r="C482" s="575"/>
      <c r="D482" s="575"/>
      <c r="E482" s="595"/>
      <c r="F482" s="587"/>
      <c r="G482" s="587"/>
    </row>
    <row r="483" spans="1:7" x14ac:dyDescent="0.25">
      <c r="A483" s="575"/>
      <c r="B483" s="586"/>
      <c r="C483" s="575"/>
      <c r="D483" s="575"/>
      <c r="E483" s="595"/>
      <c r="F483" s="587"/>
      <c r="G483" s="587"/>
    </row>
    <row r="484" spans="1:7" x14ac:dyDescent="0.25">
      <c r="A484" s="575"/>
      <c r="B484" s="586"/>
      <c r="C484" s="575"/>
      <c r="D484" s="575"/>
      <c r="E484" s="595"/>
      <c r="F484" s="587"/>
      <c r="G484" s="587"/>
    </row>
    <row r="485" spans="1:7" x14ac:dyDescent="0.25">
      <c r="A485" s="575"/>
      <c r="B485" s="586"/>
      <c r="C485" s="575"/>
      <c r="D485" s="575"/>
      <c r="E485" s="595"/>
      <c r="F485" s="587"/>
      <c r="G485" s="587"/>
    </row>
    <row r="486" spans="1:7" x14ac:dyDescent="0.25">
      <c r="A486" s="575"/>
      <c r="B486" s="586"/>
      <c r="C486" s="575"/>
      <c r="D486" s="575"/>
      <c r="E486" s="595"/>
      <c r="F486" s="587"/>
      <c r="G486" s="587"/>
    </row>
    <row r="487" spans="1:7" x14ac:dyDescent="0.25">
      <c r="A487" s="575"/>
      <c r="B487" s="586"/>
      <c r="C487" s="575"/>
      <c r="D487" s="575"/>
      <c r="E487" s="595"/>
      <c r="F487" s="587"/>
      <c r="G487" s="587"/>
    </row>
    <row r="488" spans="1:7" x14ac:dyDescent="0.25">
      <c r="A488" s="575"/>
      <c r="B488" s="586"/>
      <c r="C488" s="575"/>
      <c r="D488" s="575"/>
      <c r="E488" s="595"/>
      <c r="F488" s="587"/>
      <c r="G488" s="587"/>
    </row>
    <row r="489" spans="1:7" x14ac:dyDescent="0.25">
      <c r="A489" s="575"/>
      <c r="B489" s="586"/>
      <c r="C489" s="575"/>
      <c r="D489" s="575"/>
      <c r="E489" s="595"/>
      <c r="F489" s="587"/>
      <c r="G489" s="587"/>
    </row>
    <row r="490" spans="1:7" x14ac:dyDescent="0.25">
      <c r="A490" s="575"/>
      <c r="B490" s="586"/>
      <c r="C490" s="575"/>
      <c r="D490" s="575"/>
      <c r="E490" s="595"/>
      <c r="F490" s="587"/>
      <c r="G490" s="587"/>
    </row>
    <row r="491" spans="1:7" x14ac:dyDescent="0.25">
      <c r="A491" s="575"/>
      <c r="B491" s="586"/>
      <c r="C491" s="575"/>
      <c r="D491" s="575"/>
      <c r="E491" s="595"/>
      <c r="F491" s="587"/>
      <c r="G491" s="587"/>
    </row>
    <row r="492" spans="1:7" x14ac:dyDescent="0.25">
      <c r="A492" s="575"/>
      <c r="B492" s="586"/>
      <c r="C492" s="575"/>
      <c r="D492" s="575"/>
      <c r="E492" s="595"/>
      <c r="F492" s="587"/>
      <c r="G492" s="587"/>
    </row>
    <row r="493" spans="1:7" x14ac:dyDescent="0.25">
      <c r="A493" s="575"/>
      <c r="B493" s="586"/>
      <c r="C493" s="575"/>
      <c r="D493" s="575"/>
      <c r="E493" s="595"/>
      <c r="F493" s="587"/>
      <c r="G493" s="587"/>
    </row>
    <row r="494" spans="1:7" x14ac:dyDescent="0.25">
      <c r="A494" s="575"/>
      <c r="B494" s="586"/>
      <c r="C494" s="575"/>
      <c r="D494" s="575"/>
      <c r="E494" s="595"/>
      <c r="F494" s="587"/>
      <c r="G494" s="587"/>
    </row>
    <row r="495" spans="1:7" x14ac:dyDescent="0.25">
      <c r="A495" s="575"/>
      <c r="B495" s="586"/>
      <c r="C495" s="575"/>
      <c r="D495" s="575"/>
      <c r="E495" s="595"/>
      <c r="F495" s="587"/>
      <c r="G495" s="587"/>
    </row>
    <row r="496" spans="1:7" x14ac:dyDescent="0.25">
      <c r="A496" s="575"/>
      <c r="B496" s="586"/>
      <c r="C496" s="575"/>
      <c r="D496" s="575"/>
      <c r="E496" s="595"/>
      <c r="F496" s="587"/>
      <c r="G496" s="587"/>
    </row>
    <row r="497" spans="1:7" x14ac:dyDescent="0.25">
      <c r="A497" s="575"/>
      <c r="B497" s="586"/>
      <c r="C497" s="575"/>
      <c r="D497" s="575"/>
      <c r="E497" s="595"/>
      <c r="F497" s="587"/>
      <c r="G497" s="587"/>
    </row>
    <row r="498" spans="1:7" x14ac:dyDescent="0.25">
      <c r="A498" s="575"/>
      <c r="B498" s="586"/>
      <c r="C498" s="575"/>
      <c r="D498" s="575"/>
      <c r="E498" s="595"/>
      <c r="F498" s="587"/>
      <c r="G498" s="587"/>
    </row>
    <row r="499" spans="1:7" x14ac:dyDescent="0.25">
      <c r="A499" s="575"/>
      <c r="B499" s="586"/>
      <c r="C499" s="575"/>
      <c r="D499" s="575"/>
      <c r="E499" s="595"/>
      <c r="F499" s="587"/>
      <c r="G499" s="587"/>
    </row>
    <row r="500" spans="1:7" x14ac:dyDescent="0.25">
      <c r="A500" s="575"/>
      <c r="B500" s="586"/>
      <c r="C500" s="575"/>
      <c r="D500" s="575"/>
      <c r="E500" s="595"/>
      <c r="F500" s="595"/>
      <c r="G500" s="595"/>
    </row>
    <row r="501" spans="1:7" x14ac:dyDescent="0.25">
      <c r="A501" s="575"/>
      <c r="B501" s="586"/>
      <c r="C501" s="575"/>
      <c r="D501" s="575"/>
      <c r="E501" s="595"/>
      <c r="F501" s="595"/>
      <c r="G501" s="595"/>
    </row>
    <row r="502" spans="1:7" x14ac:dyDescent="0.25">
      <c r="A502" s="575"/>
      <c r="B502" s="586"/>
      <c r="C502" s="575"/>
      <c r="D502" s="575"/>
      <c r="E502" s="595"/>
      <c r="F502" s="595"/>
      <c r="G502" s="595"/>
    </row>
    <row r="503" spans="1:7" x14ac:dyDescent="0.25">
      <c r="A503" s="575"/>
      <c r="B503" s="586"/>
      <c r="C503" s="575"/>
      <c r="D503" s="575"/>
      <c r="E503" s="595"/>
      <c r="F503" s="595"/>
      <c r="G503" s="595"/>
    </row>
    <row r="504" spans="1:7" x14ac:dyDescent="0.25">
      <c r="A504" s="585"/>
      <c r="B504" s="585"/>
      <c r="C504" s="585"/>
      <c r="D504" s="585"/>
      <c r="E504" s="585"/>
      <c r="F504" s="585"/>
      <c r="G504" s="585"/>
    </row>
    <row r="505" spans="1:7" x14ac:dyDescent="0.25">
      <c r="A505" s="575"/>
      <c r="B505" s="586"/>
      <c r="C505" s="575"/>
      <c r="D505" s="575"/>
      <c r="E505" s="595"/>
      <c r="F505" s="587"/>
      <c r="G505" s="587"/>
    </row>
    <row r="506" spans="1:7" x14ac:dyDescent="0.25">
      <c r="A506" s="575"/>
      <c r="B506" s="586"/>
      <c r="C506" s="575"/>
      <c r="D506" s="575"/>
      <c r="E506" s="595"/>
      <c r="F506" s="587"/>
      <c r="G506" s="587"/>
    </row>
    <row r="507" spans="1:7" x14ac:dyDescent="0.25">
      <c r="A507" s="575"/>
      <c r="B507" s="586"/>
      <c r="C507" s="575"/>
      <c r="D507" s="575"/>
      <c r="E507" s="595"/>
      <c r="F507" s="587"/>
      <c r="G507" s="587"/>
    </row>
    <row r="508" spans="1:7" x14ac:dyDescent="0.25">
      <c r="A508" s="575"/>
      <c r="B508" s="586"/>
      <c r="C508" s="575"/>
      <c r="D508" s="575"/>
      <c r="E508" s="595"/>
      <c r="F508" s="587"/>
      <c r="G508" s="587"/>
    </row>
    <row r="509" spans="1:7" x14ac:dyDescent="0.25">
      <c r="A509" s="575"/>
      <c r="B509" s="586"/>
      <c r="C509" s="575"/>
      <c r="D509" s="575"/>
      <c r="E509" s="595"/>
      <c r="F509" s="587"/>
      <c r="G509" s="587"/>
    </row>
    <row r="510" spans="1:7" x14ac:dyDescent="0.25">
      <c r="A510" s="575"/>
      <c r="B510" s="586"/>
      <c r="C510" s="575"/>
      <c r="D510" s="575"/>
      <c r="E510" s="595"/>
      <c r="F510" s="587"/>
      <c r="G510" s="587"/>
    </row>
    <row r="511" spans="1:7" x14ac:dyDescent="0.25">
      <c r="A511" s="575"/>
      <c r="B511" s="586"/>
      <c r="C511" s="575"/>
      <c r="D511" s="575"/>
      <c r="E511" s="595"/>
      <c r="F511" s="587"/>
      <c r="G511" s="587"/>
    </row>
    <row r="512" spans="1:7" x14ac:dyDescent="0.25">
      <c r="A512" s="575"/>
      <c r="B512" s="586"/>
      <c r="C512" s="575"/>
      <c r="D512" s="575"/>
      <c r="E512" s="595"/>
      <c r="F512" s="587"/>
      <c r="G512" s="587"/>
    </row>
    <row r="513" spans="1:7" x14ac:dyDescent="0.25">
      <c r="A513" s="575"/>
      <c r="B513" s="586"/>
      <c r="C513" s="575"/>
      <c r="D513" s="575"/>
      <c r="E513" s="595"/>
      <c r="F513" s="587"/>
      <c r="G513" s="587"/>
    </row>
    <row r="514" spans="1:7" x14ac:dyDescent="0.25">
      <c r="A514" s="575"/>
      <c r="B514" s="586"/>
      <c r="C514" s="575"/>
      <c r="D514" s="575"/>
      <c r="E514" s="595"/>
      <c r="F514" s="595"/>
      <c r="G514" s="595"/>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abSelected="1" topLeftCell="A129" zoomScale="80" zoomScaleNormal="80" zoomScaleSheetLayoutView="80" workbookViewId="0">
      <selection activeCell="C237" sqref="C237"/>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100" bestFit="1" customWidth="1"/>
    <col min="7" max="7" width="42.28515625" style="11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92" t="s">
        <v>2676</v>
      </c>
      <c r="H1" s="20"/>
      <c r="I1" s="19"/>
      <c r="J1" s="20"/>
      <c r="K1" s="20"/>
      <c r="L1" s="20"/>
      <c r="M1" s="20"/>
    </row>
    <row r="2" spans="1:13" ht="15.75" thickBot="1" x14ac:dyDescent="0.3">
      <c r="A2" s="20"/>
      <c r="B2" s="21"/>
      <c r="C2" s="21"/>
      <c r="D2" s="20"/>
      <c r="E2" s="20"/>
      <c r="F2" s="110"/>
      <c r="H2" s="20"/>
      <c r="L2" s="20"/>
      <c r="M2" s="20"/>
    </row>
    <row r="3" spans="1:13" ht="19.5" thickBot="1" x14ac:dyDescent="0.3">
      <c r="A3" s="23"/>
      <c r="B3" s="24" t="s">
        <v>22</v>
      </c>
      <c r="C3" s="25" t="s">
        <v>1231</v>
      </c>
      <c r="D3" s="23"/>
      <c r="E3" s="23"/>
      <c r="F3" s="110"/>
      <c r="G3" s="117"/>
      <c r="H3" s="20"/>
      <c r="L3" s="20"/>
      <c r="M3" s="20"/>
    </row>
    <row r="4" spans="1:13" ht="15.75" thickBot="1" x14ac:dyDescent="0.3">
      <c r="H4" s="20"/>
      <c r="L4" s="20"/>
      <c r="M4" s="20"/>
    </row>
    <row r="5" spans="1:13" ht="18.75" x14ac:dyDescent="0.25">
      <c r="A5" s="26"/>
      <c r="B5" s="27" t="s">
        <v>23</v>
      </c>
      <c r="C5" s="26"/>
      <c r="E5" s="28"/>
      <c r="F5" s="118"/>
      <c r="H5" s="20"/>
      <c r="L5" s="20"/>
      <c r="M5" s="20"/>
    </row>
    <row r="6" spans="1:13" x14ac:dyDescent="0.25">
      <c r="B6" s="30" t="s">
        <v>24</v>
      </c>
      <c r="H6" s="20"/>
      <c r="L6" s="20"/>
      <c r="M6" s="20"/>
    </row>
    <row r="7" spans="1:13" x14ac:dyDescent="0.25">
      <c r="B7" s="29" t="s">
        <v>25</v>
      </c>
      <c r="H7" s="20"/>
      <c r="L7" s="20"/>
      <c r="M7" s="20"/>
    </row>
    <row r="8" spans="1:13" x14ac:dyDescent="0.25">
      <c r="B8" s="29" t="s">
        <v>26</v>
      </c>
      <c r="F8" s="100"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9"/>
      <c r="G13" s="120"/>
      <c r="H13" s="20"/>
      <c r="L13" s="20"/>
      <c r="M13" s="20"/>
    </row>
    <row r="14" spans="1:13" x14ac:dyDescent="0.25">
      <c r="A14" s="22" t="s">
        <v>32</v>
      </c>
      <c r="B14" s="35" t="s">
        <v>0</v>
      </c>
      <c r="C14" s="96" t="s">
        <v>548</v>
      </c>
      <c r="E14" s="28"/>
      <c r="F14" s="118"/>
      <c r="H14" s="20"/>
      <c r="L14" s="20"/>
      <c r="M14" s="20"/>
    </row>
    <row r="15" spans="1:13" x14ac:dyDescent="0.25">
      <c r="A15" s="22" t="s">
        <v>33</v>
      </c>
      <c r="B15" s="35" t="s">
        <v>34</v>
      </c>
      <c r="C15" s="96" t="s">
        <v>1232</v>
      </c>
      <c r="E15" s="28"/>
      <c r="F15" s="118"/>
      <c r="H15" s="20"/>
      <c r="L15" s="20"/>
      <c r="M15" s="20"/>
    </row>
    <row r="16" spans="1:13" x14ac:dyDescent="0.25">
      <c r="A16" s="22" t="s">
        <v>35</v>
      </c>
      <c r="B16" s="35" t="s">
        <v>36</v>
      </c>
      <c r="C16" s="714" t="s">
        <v>2802</v>
      </c>
      <c r="E16" s="28"/>
      <c r="F16" s="118"/>
      <c r="H16" s="20"/>
      <c r="L16" s="20"/>
      <c r="M16" s="20"/>
    </row>
    <row r="17" spans="1:13" x14ac:dyDescent="0.25">
      <c r="A17" s="22" t="s">
        <v>37</v>
      </c>
      <c r="B17" s="35" t="s">
        <v>38</v>
      </c>
      <c r="C17" s="97">
        <f>'[1]A. HTT General'!$C$17</f>
        <v>44926</v>
      </c>
      <c r="E17" s="28"/>
      <c r="F17" s="118"/>
      <c r="H17" s="20"/>
      <c r="L17" s="20"/>
      <c r="M17" s="20"/>
    </row>
    <row r="18" spans="1:13" outlineLevel="1" x14ac:dyDescent="0.25">
      <c r="A18" s="22" t="s">
        <v>39</v>
      </c>
      <c r="B18" s="36" t="s">
        <v>40</v>
      </c>
      <c r="E18" s="28"/>
      <c r="F18" s="118"/>
      <c r="H18" s="20"/>
      <c r="L18" s="20"/>
      <c r="M18" s="20"/>
    </row>
    <row r="19" spans="1:13" outlineLevel="1" x14ac:dyDescent="0.25">
      <c r="A19" s="22" t="s">
        <v>41</v>
      </c>
      <c r="B19" s="36" t="s">
        <v>42</v>
      </c>
      <c r="E19" s="28"/>
      <c r="F19" s="118"/>
      <c r="H19" s="20"/>
      <c r="L19" s="20"/>
      <c r="M19" s="20"/>
    </row>
    <row r="20" spans="1:13" outlineLevel="1" x14ac:dyDescent="0.25">
      <c r="A20" s="22" t="s">
        <v>43</v>
      </c>
      <c r="B20" s="36"/>
      <c r="E20" s="28"/>
      <c r="F20" s="118"/>
      <c r="H20" s="20"/>
      <c r="L20" s="20"/>
      <c r="M20" s="20"/>
    </row>
    <row r="21" spans="1:13" outlineLevel="1" x14ac:dyDescent="0.25">
      <c r="A21" s="22" t="s">
        <v>44</v>
      </c>
      <c r="B21" s="36"/>
      <c r="E21" s="28"/>
      <c r="F21" s="118"/>
      <c r="H21" s="20"/>
      <c r="L21" s="20"/>
      <c r="M21" s="20"/>
    </row>
    <row r="22" spans="1:13" outlineLevel="1" x14ac:dyDescent="0.25">
      <c r="A22" s="22" t="s">
        <v>45</v>
      </c>
      <c r="B22" s="36"/>
      <c r="E22" s="28"/>
      <c r="F22" s="118"/>
      <c r="H22" s="20"/>
      <c r="L22" s="20"/>
      <c r="M22" s="20"/>
    </row>
    <row r="23" spans="1:13" outlineLevel="1" x14ac:dyDescent="0.25">
      <c r="A23" s="22" t="s">
        <v>46</v>
      </c>
      <c r="B23" s="36"/>
      <c r="E23" s="28"/>
      <c r="F23" s="118"/>
      <c r="H23" s="20"/>
      <c r="L23" s="20"/>
      <c r="M23" s="20"/>
    </row>
    <row r="24" spans="1:13" outlineLevel="1" x14ac:dyDescent="0.25">
      <c r="A24" s="22" t="s">
        <v>47</v>
      </c>
      <c r="B24" s="36"/>
      <c r="E24" s="28"/>
      <c r="F24" s="118"/>
      <c r="H24" s="20"/>
      <c r="L24" s="20"/>
      <c r="M24" s="20"/>
    </row>
    <row r="25" spans="1:13" outlineLevel="1" x14ac:dyDescent="0.25">
      <c r="A25" s="22" t="s">
        <v>48</v>
      </c>
      <c r="B25" s="36"/>
      <c r="E25" s="28"/>
      <c r="F25" s="118"/>
      <c r="H25" s="20"/>
      <c r="L25" s="20"/>
      <c r="M25" s="20"/>
    </row>
    <row r="26" spans="1:13" ht="18.75" x14ac:dyDescent="0.25">
      <c r="A26" s="34"/>
      <c r="B26" s="33" t="s">
        <v>25</v>
      </c>
      <c r="C26" s="34"/>
      <c r="D26" s="34"/>
      <c r="E26" s="34"/>
      <c r="F26" s="119"/>
      <c r="G26" s="120"/>
      <c r="H26" s="20"/>
      <c r="L26" s="20"/>
      <c r="M26" s="20"/>
    </row>
    <row r="27" spans="1:13" x14ac:dyDescent="0.25">
      <c r="A27" s="22" t="s">
        <v>49</v>
      </c>
      <c r="B27" s="37" t="s">
        <v>50</v>
      </c>
      <c r="C27" s="22" t="s">
        <v>1233</v>
      </c>
      <c r="D27" s="38"/>
      <c r="E27" s="38"/>
      <c r="F27" s="112"/>
      <c r="H27" s="20"/>
      <c r="L27" s="20"/>
      <c r="M27" s="20"/>
    </row>
    <row r="28" spans="1:13" x14ac:dyDescent="0.25">
      <c r="A28" s="22" t="s">
        <v>51</v>
      </c>
      <c r="B28" s="37" t="s">
        <v>52</v>
      </c>
      <c r="C28" s="22" t="s">
        <v>1233</v>
      </c>
      <c r="D28" s="38"/>
      <c r="E28" s="38"/>
      <c r="F28" s="112"/>
      <c r="H28" s="20"/>
      <c r="L28" s="20"/>
      <c r="M28" s="20"/>
    </row>
    <row r="29" spans="1:13" x14ac:dyDescent="0.25">
      <c r="A29" s="22" t="s">
        <v>53</v>
      </c>
      <c r="B29" s="37" t="s">
        <v>54</v>
      </c>
      <c r="C29" s="714" t="s">
        <v>2803</v>
      </c>
      <c r="E29" s="38"/>
      <c r="F29" s="112"/>
      <c r="H29" s="20"/>
      <c r="L29" s="20"/>
      <c r="M29" s="20"/>
    </row>
    <row r="30" spans="1:13" outlineLevel="1" x14ac:dyDescent="0.25">
      <c r="A30" s="22" t="s">
        <v>55</v>
      </c>
      <c r="B30" s="37"/>
      <c r="E30" s="38"/>
      <c r="F30" s="112"/>
      <c r="H30" s="20"/>
      <c r="L30" s="20"/>
      <c r="M30" s="20"/>
    </row>
    <row r="31" spans="1:13" outlineLevel="1" x14ac:dyDescent="0.25">
      <c r="A31" s="22" t="s">
        <v>56</v>
      </c>
      <c r="B31" s="37"/>
      <c r="E31" s="38"/>
      <c r="F31" s="112"/>
      <c r="H31" s="20"/>
      <c r="L31" s="20"/>
      <c r="M31" s="20"/>
    </row>
    <row r="32" spans="1:13" outlineLevel="1" x14ac:dyDescent="0.25">
      <c r="A32" s="22" t="s">
        <v>57</v>
      </c>
      <c r="B32" s="37"/>
      <c r="E32" s="38"/>
      <c r="F32" s="112"/>
      <c r="H32" s="20"/>
      <c r="L32" s="20"/>
      <c r="M32" s="20"/>
    </row>
    <row r="33" spans="1:13" outlineLevel="1" x14ac:dyDescent="0.25">
      <c r="A33" s="22" t="s">
        <v>58</v>
      </c>
      <c r="B33" s="37"/>
      <c r="E33" s="38"/>
      <c r="F33" s="112"/>
      <c r="H33" s="20"/>
      <c r="L33" s="20"/>
      <c r="M33" s="20"/>
    </row>
    <row r="34" spans="1:13" outlineLevel="1" x14ac:dyDescent="0.25">
      <c r="A34" s="22" t="s">
        <v>59</v>
      </c>
      <c r="B34" s="37"/>
      <c r="E34" s="38"/>
      <c r="F34" s="112"/>
      <c r="H34" s="20"/>
      <c r="L34" s="20"/>
      <c r="M34" s="20"/>
    </row>
    <row r="35" spans="1:13" outlineLevel="1" x14ac:dyDescent="0.25">
      <c r="A35" s="22" t="s">
        <v>60</v>
      </c>
      <c r="B35" s="39"/>
      <c r="E35" s="38"/>
      <c r="F35" s="112"/>
      <c r="H35" s="20"/>
      <c r="L35" s="20"/>
      <c r="M35" s="20"/>
    </row>
    <row r="36" spans="1:13" ht="18.75" x14ac:dyDescent="0.25">
      <c r="A36" s="33"/>
      <c r="B36" s="33" t="s">
        <v>26</v>
      </c>
      <c r="C36" s="33"/>
      <c r="D36" s="34"/>
      <c r="E36" s="34"/>
      <c r="F36" s="34"/>
      <c r="G36" s="120"/>
      <c r="H36" s="20"/>
      <c r="L36" s="20"/>
      <c r="M36" s="20"/>
    </row>
    <row r="37" spans="1:13" ht="15" customHeight="1" x14ac:dyDescent="0.25">
      <c r="A37" s="40"/>
      <c r="B37" s="41" t="s">
        <v>1778</v>
      </c>
      <c r="C37" s="40" t="s">
        <v>61</v>
      </c>
      <c r="D37" s="40"/>
      <c r="E37" s="42"/>
      <c r="F37" s="121"/>
      <c r="G37" s="121"/>
      <c r="H37" s="20"/>
      <c r="L37" s="20"/>
      <c r="M37" s="20"/>
    </row>
    <row r="38" spans="1:13" x14ac:dyDescent="0.25">
      <c r="A38" s="22" t="s">
        <v>4</v>
      </c>
      <c r="B38" s="38" t="s">
        <v>1217</v>
      </c>
      <c r="C38" s="98">
        <f>'[1]A. HTT General'!$C$38</f>
        <v>59521.396299999993</v>
      </c>
      <c r="F38" s="112"/>
      <c r="H38" s="20"/>
      <c r="L38" s="20"/>
      <c r="M38" s="20"/>
    </row>
    <row r="39" spans="1:13" x14ac:dyDescent="0.25">
      <c r="A39" s="22" t="s">
        <v>62</v>
      </c>
      <c r="B39" s="38" t="s">
        <v>63</v>
      </c>
      <c r="C39" s="98">
        <f>'[1]A. HTT General'!$C$39</f>
        <v>51231.517</v>
      </c>
      <c r="F39" s="112"/>
      <c r="H39" s="20"/>
      <c r="L39" s="20"/>
      <c r="M39" s="20"/>
    </row>
    <row r="40" spans="1:13" outlineLevel="1" x14ac:dyDescent="0.25">
      <c r="A40" s="22" t="s">
        <v>64</v>
      </c>
      <c r="B40" s="44" t="s">
        <v>65</v>
      </c>
      <c r="C40" s="22" t="s">
        <v>1041</v>
      </c>
      <c r="F40" s="112"/>
      <c r="H40" s="20"/>
      <c r="L40" s="20"/>
      <c r="M40" s="20"/>
    </row>
    <row r="41" spans="1:13" outlineLevel="1" x14ac:dyDescent="0.25">
      <c r="A41" s="22" t="s">
        <v>66</v>
      </c>
      <c r="B41" s="44" t="s">
        <v>67</v>
      </c>
      <c r="C41" s="22" t="s">
        <v>1041</v>
      </c>
      <c r="F41" s="112"/>
      <c r="H41" s="20"/>
      <c r="L41" s="20"/>
      <c r="M41" s="20"/>
    </row>
    <row r="42" spans="1:13" outlineLevel="1" x14ac:dyDescent="0.25">
      <c r="A42" s="22" t="s">
        <v>68</v>
      </c>
      <c r="B42" s="38"/>
      <c r="F42" s="112"/>
      <c r="H42" s="20"/>
      <c r="L42" s="20"/>
      <c r="M42" s="20"/>
    </row>
    <row r="43" spans="1:13" outlineLevel="1" x14ac:dyDescent="0.25">
      <c r="A43" s="22" t="s">
        <v>69</v>
      </c>
      <c r="B43" s="38"/>
      <c r="F43" s="112"/>
      <c r="H43" s="20"/>
      <c r="L43" s="20"/>
      <c r="M43" s="20"/>
    </row>
    <row r="44" spans="1:13" ht="15" customHeight="1" x14ac:dyDescent="0.25">
      <c r="A44" s="40"/>
      <c r="B44" s="41" t="s">
        <v>70</v>
      </c>
      <c r="C44" s="95" t="s">
        <v>1218</v>
      </c>
      <c r="D44" s="40" t="s">
        <v>71</v>
      </c>
      <c r="E44" s="42"/>
      <c r="F44" s="121" t="s">
        <v>72</v>
      </c>
      <c r="G44" s="121" t="s">
        <v>73</v>
      </c>
      <c r="H44" s="20"/>
      <c r="L44" s="20"/>
      <c r="M44" s="20"/>
    </row>
    <row r="45" spans="1:13" x14ac:dyDescent="0.25">
      <c r="A45" s="22" t="s">
        <v>8</v>
      </c>
      <c r="B45" s="45" t="s">
        <v>74</v>
      </c>
      <c r="C45" s="99">
        <v>1.05</v>
      </c>
      <c r="D45" s="100" t="str">
        <f>'[1]A. HTT General'!$D$45</f>
        <v>110,31 % on september 2022</v>
      </c>
      <c r="F45" s="100">
        <v>0.05</v>
      </c>
      <c r="G45" s="122" t="s">
        <v>1041</v>
      </c>
      <c r="H45" s="20"/>
      <c r="L45" s="20"/>
      <c r="M45" s="20"/>
    </row>
    <row r="46" spans="1:13" hidden="1" outlineLevel="1" x14ac:dyDescent="0.25">
      <c r="A46" s="22" t="s">
        <v>75</v>
      </c>
      <c r="B46" s="36" t="s">
        <v>76</v>
      </c>
      <c r="C46" s="22" t="s">
        <v>1044</v>
      </c>
      <c r="F46" s="22"/>
      <c r="G46" s="100"/>
      <c r="H46" s="20"/>
      <c r="L46" s="20"/>
      <c r="M46" s="20"/>
    </row>
    <row r="47" spans="1:13" hidden="1" outlineLevel="1" x14ac:dyDescent="0.25">
      <c r="A47" s="22" t="s">
        <v>77</v>
      </c>
      <c r="B47" s="36" t="s">
        <v>78</v>
      </c>
      <c r="C47" s="22" t="s">
        <v>1044</v>
      </c>
      <c r="F47" s="22"/>
      <c r="G47" s="100"/>
      <c r="H47" s="20"/>
      <c r="L47" s="20"/>
      <c r="M47" s="20"/>
    </row>
    <row r="48" spans="1:13" hidden="1" outlineLevel="1" x14ac:dyDescent="0.25">
      <c r="A48" s="22" t="s">
        <v>79</v>
      </c>
      <c r="B48" s="36"/>
      <c r="F48" s="22"/>
      <c r="G48" s="100"/>
      <c r="H48" s="20"/>
      <c r="L48" s="20"/>
      <c r="M48" s="20"/>
    </row>
    <row r="49" spans="1:13" hidden="1" outlineLevel="1" x14ac:dyDescent="0.25">
      <c r="A49" s="22" t="s">
        <v>80</v>
      </c>
      <c r="B49" s="36"/>
      <c r="F49" s="22"/>
      <c r="G49" s="100"/>
      <c r="H49" s="20"/>
      <c r="L49" s="20"/>
      <c r="M49" s="20"/>
    </row>
    <row r="50" spans="1:13" hidden="1" outlineLevel="1" x14ac:dyDescent="0.25">
      <c r="A50" s="22" t="s">
        <v>81</v>
      </c>
      <c r="B50" s="36"/>
      <c r="F50" s="22"/>
      <c r="G50" s="100"/>
      <c r="H50" s="20"/>
      <c r="L50" s="20"/>
      <c r="M50" s="20"/>
    </row>
    <row r="51" spans="1:13" hidden="1" outlineLevel="1" x14ac:dyDescent="0.25">
      <c r="A51" s="22" t="s">
        <v>82</v>
      </c>
      <c r="B51" s="36"/>
      <c r="F51" s="22"/>
      <c r="G51" s="100"/>
      <c r="H51" s="20"/>
      <c r="L51" s="20"/>
      <c r="M51" s="20"/>
    </row>
    <row r="52" spans="1:13" ht="15" customHeight="1" collapsed="1" x14ac:dyDescent="0.25">
      <c r="A52" s="40"/>
      <c r="B52" s="41" t="s">
        <v>1779</v>
      </c>
      <c r="C52" s="40" t="s">
        <v>61</v>
      </c>
      <c r="D52" s="40"/>
      <c r="E52" s="42"/>
      <c r="F52" s="43" t="s">
        <v>83</v>
      </c>
      <c r="G52" s="121"/>
      <c r="H52" s="20"/>
      <c r="L52" s="20"/>
      <c r="M52" s="20"/>
    </row>
    <row r="53" spans="1:13" x14ac:dyDescent="0.25">
      <c r="A53" s="22" t="s">
        <v>84</v>
      </c>
      <c r="B53" s="38" t="s">
        <v>85</v>
      </c>
      <c r="C53" s="98">
        <f>'[1]A. HTT General'!$C53</f>
        <v>27451.07</v>
      </c>
      <c r="E53" s="47"/>
      <c r="F53" s="48">
        <f>IF($C$58=0,"",IF(C53="[for completion]","",C53/$C$58))</f>
        <v>0.46119667390934516</v>
      </c>
      <c r="G53" s="112"/>
      <c r="H53" s="20"/>
      <c r="L53" s="20"/>
      <c r="M53" s="20"/>
    </row>
    <row r="54" spans="1:13" x14ac:dyDescent="0.25">
      <c r="A54" s="22" t="s">
        <v>86</v>
      </c>
      <c r="B54" s="38" t="s">
        <v>87</v>
      </c>
      <c r="C54" s="98">
        <f>'[1]A. HTT General'!$C54</f>
        <v>27026.63</v>
      </c>
      <c r="E54" s="47"/>
      <c r="F54" s="48">
        <f>IF($C$58=0,"",IF(C54="[for completion]","",C54/$C$58))</f>
        <v>0.45406579280802262</v>
      </c>
      <c r="G54" s="112"/>
      <c r="H54" s="20"/>
      <c r="L54" s="20"/>
      <c r="M54" s="20"/>
    </row>
    <row r="55" spans="1:13" x14ac:dyDescent="0.25">
      <c r="A55" s="22" t="s">
        <v>88</v>
      </c>
      <c r="B55" s="38" t="s">
        <v>89</v>
      </c>
      <c r="C55" s="98">
        <f>'[1]A. HTT General'!$C55</f>
        <v>0</v>
      </c>
      <c r="E55" s="47"/>
      <c r="F55" s="48">
        <f>IF($C$58=0,"",IF(C55="[for completion]","",C55/$C$58))</f>
        <v>0</v>
      </c>
      <c r="G55" s="112"/>
      <c r="H55" s="20"/>
      <c r="L55" s="20"/>
      <c r="M55" s="20"/>
    </row>
    <row r="56" spans="1:13" x14ac:dyDescent="0.25">
      <c r="A56" s="22" t="s">
        <v>90</v>
      </c>
      <c r="B56" s="38" t="s">
        <v>1775</v>
      </c>
      <c r="C56" s="98">
        <f>'[1]A. HTT General'!$C56</f>
        <v>4507.7802999999994</v>
      </c>
      <c r="E56" s="47"/>
      <c r="F56" s="48">
        <f>IF($C$58=0,"",IF(C56="[for completion]","",C56/$C$58))</f>
        <v>7.5733779451003902E-2</v>
      </c>
      <c r="G56" s="112"/>
      <c r="H56" s="20"/>
      <c r="L56" s="20"/>
      <c r="M56" s="20"/>
    </row>
    <row r="57" spans="1:13" x14ac:dyDescent="0.25">
      <c r="A57" s="22" t="s">
        <v>91</v>
      </c>
      <c r="B57" s="22" t="s">
        <v>92</v>
      </c>
      <c r="C57" s="98">
        <f>'[1]A. HTT General'!$C57</f>
        <v>535.91600000000005</v>
      </c>
      <c r="E57" s="47"/>
      <c r="F57" s="48">
        <f>IF($C$58=0,"",IF(C57="[for completion]","",C57/$C$58))</f>
        <v>9.0037538316284447E-3</v>
      </c>
      <c r="G57" s="112"/>
      <c r="H57" s="20"/>
      <c r="L57" s="20"/>
      <c r="M57" s="20"/>
    </row>
    <row r="58" spans="1:13" x14ac:dyDescent="0.25">
      <c r="A58" s="22" t="s">
        <v>93</v>
      </c>
      <c r="B58" s="49" t="s">
        <v>94</v>
      </c>
      <c r="C58" s="47">
        <f>SUM(C53:C57)</f>
        <v>59521.396299999993</v>
      </c>
      <c r="D58" s="47"/>
      <c r="E58" s="47"/>
      <c r="F58" s="50">
        <v>1</v>
      </c>
      <c r="G58" s="112"/>
      <c r="H58" s="20"/>
      <c r="L58" s="20"/>
      <c r="M58" s="20"/>
    </row>
    <row r="59" spans="1:13" outlineLevel="1" x14ac:dyDescent="0.25">
      <c r="A59" s="22" t="s">
        <v>95</v>
      </c>
      <c r="B59" s="724"/>
      <c r="C59" s="724"/>
      <c r="E59" s="47"/>
      <c r="F59" s="48"/>
      <c r="G59" s="112"/>
      <c r="H59" s="20"/>
      <c r="L59" s="20"/>
      <c r="M59" s="20"/>
    </row>
    <row r="60" spans="1:13" outlineLevel="1" x14ac:dyDescent="0.25">
      <c r="A60" s="22" t="s">
        <v>97</v>
      </c>
      <c r="B60" s="51"/>
      <c r="E60" s="47"/>
      <c r="F60" s="48"/>
      <c r="G60" s="112"/>
      <c r="H60" s="20"/>
      <c r="L60" s="20"/>
      <c r="M60" s="20"/>
    </row>
    <row r="61" spans="1:13" outlineLevel="1" x14ac:dyDescent="0.25">
      <c r="A61" s="22" t="s">
        <v>98</v>
      </c>
      <c r="B61" s="51"/>
      <c r="E61" s="47"/>
      <c r="F61" s="48"/>
      <c r="G61" s="112"/>
      <c r="H61" s="20"/>
      <c r="L61" s="20"/>
      <c r="M61" s="20"/>
    </row>
    <row r="62" spans="1:13" outlineLevel="1" x14ac:dyDescent="0.25">
      <c r="A62" s="22" t="s">
        <v>99</v>
      </c>
      <c r="B62" s="51"/>
      <c r="E62" s="47"/>
      <c r="F62" s="48"/>
      <c r="G62" s="112"/>
      <c r="H62" s="20"/>
      <c r="L62" s="20"/>
      <c r="M62" s="20"/>
    </row>
    <row r="63" spans="1:13" outlineLevel="1" x14ac:dyDescent="0.25">
      <c r="A63" s="22" t="s">
        <v>100</v>
      </c>
      <c r="B63" s="51"/>
      <c r="E63" s="47"/>
      <c r="F63" s="48"/>
      <c r="G63" s="112"/>
      <c r="H63" s="20"/>
      <c r="L63" s="20"/>
      <c r="M63" s="20"/>
    </row>
    <row r="64" spans="1:13" outlineLevel="1" x14ac:dyDescent="0.25">
      <c r="A64" s="22" t="s">
        <v>101</v>
      </c>
      <c r="B64" s="51"/>
      <c r="C64" s="52"/>
      <c r="D64" s="52"/>
      <c r="E64" s="52"/>
      <c r="F64" s="48"/>
      <c r="G64" s="113"/>
      <c r="H64" s="20"/>
      <c r="L64" s="20"/>
      <c r="M64" s="20"/>
    </row>
    <row r="65" spans="1:13" ht="15" customHeight="1" x14ac:dyDescent="0.25">
      <c r="A65" s="40"/>
      <c r="B65" s="41" t="s">
        <v>1771</v>
      </c>
      <c r="C65" s="95" t="s">
        <v>1653</v>
      </c>
      <c r="D65" s="95" t="s">
        <v>1654</v>
      </c>
      <c r="E65" s="42"/>
      <c r="F65" s="43" t="s">
        <v>102</v>
      </c>
      <c r="G65" s="123" t="s">
        <v>103</v>
      </c>
      <c r="H65" s="20"/>
      <c r="L65" s="20"/>
      <c r="M65" s="20"/>
    </row>
    <row r="66" spans="1:13" x14ac:dyDescent="0.25">
      <c r="A66" s="22" t="s">
        <v>104</v>
      </c>
      <c r="B66" s="38" t="s">
        <v>105</v>
      </c>
      <c r="C66" s="102">
        <f>'[1]A. HTT General'!$C$66</f>
        <v>8.2673938133196447</v>
      </c>
      <c r="D66" s="102">
        <f>'[1]A. HTT General'!$D$66</f>
        <v>6.6490258373870716</v>
      </c>
      <c r="E66" s="35"/>
      <c r="F66" s="492"/>
      <c r="G66" s="116"/>
      <c r="H66" s="20"/>
      <c r="L66" s="20"/>
      <c r="M66" s="20"/>
    </row>
    <row r="67" spans="1:13" x14ac:dyDescent="0.25">
      <c r="B67" s="38"/>
      <c r="E67" s="35"/>
      <c r="F67" s="492"/>
      <c r="G67" s="116"/>
      <c r="H67" s="20"/>
      <c r="L67" s="20"/>
      <c r="M67" s="20"/>
    </row>
    <row r="68" spans="1:13" x14ac:dyDescent="0.25">
      <c r="B68" s="38" t="s">
        <v>1223</v>
      </c>
      <c r="C68" s="35"/>
      <c r="D68" s="35"/>
      <c r="E68" s="35"/>
      <c r="F68" s="53"/>
      <c r="G68" s="116"/>
      <c r="H68" s="20"/>
      <c r="L68" s="20"/>
      <c r="M68" s="20"/>
    </row>
    <row r="69" spans="1:13" x14ac:dyDescent="0.25">
      <c r="B69" s="38" t="s">
        <v>106</v>
      </c>
      <c r="E69" s="35"/>
      <c r="F69" s="53"/>
      <c r="G69" s="116"/>
      <c r="H69" s="20"/>
      <c r="L69" s="20"/>
      <c r="M69" s="20"/>
    </row>
    <row r="70" spans="1:13" x14ac:dyDescent="0.25">
      <c r="A70" s="22" t="s">
        <v>107</v>
      </c>
      <c r="B70" s="18" t="s">
        <v>108</v>
      </c>
      <c r="C70" s="98">
        <f>'[1]A. HTT General'!$C70</f>
        <v>9107.6406914306062</v>
      </c>
      <c r="D70" s="98">
        <f>'[1]A. HTT General'!$D70</f>
        <v>10687.886142470681</v>
      </c>
      <c r="E70" s="18"/>
      <c r="F70" s="112">
        <f t="shared" ref="F70:F76" si="0">IF($C$77=0,"",IF(C70="[for completion]","",C70/$C$77))</f>
        <v>0.15685626588306606</v>
      </c>
      <c r="G70" s="112">
        <f>IF($D$77=0,"",IF(D70="[Mark as ND1 if not relevant]","",D70/$D$77))</f>
        <v>0.18407202999001748</v>
      </c>
      <c r="H70" s="20"/>
      <c r="L70" s="20"/>
      <c r="M70" s="20"/>
    </row>
    <row r="71" spans="1:13" x14ac:dyDescent="0.25">
      <c r="A71" s="22" t="s">
        <v>109</v>
      </c>
      <c r="B71" s="18" t="s">
        <v>110</v>
      </c>
      <c r="C71" s="98">
        <f>'[1]A. HTT General'!$C71</f>
        <v>3965.3549225875108</v>
      </c>
      <c r="D71" s="98">
        <f>'[1]A. HTT General'!$D71</f>
        <v>5237.610155498106</v>
      </c>
      <c r="E71" s="18"/>
      <c r="F71" s="112">
        <f t="shared" si="0"/>
        <v>6.8293292097408226E-2</v>
      </c>
      <c r="G71" s="112">
        <f t="shared" ref="G71:G76" si="1">IF($D$77=0,"",IF(D71="[Mark as ND1 if not relevant]","",D71/$D$77))</f>
        <v>9.0204697240159823E-2</v>
      </c>
      <c r="H71" s="20"/>
      <c r="L71" s="20"/>
      <c r="M71" s="20"/>
    </row>
    <row r="72" spans="1:13" x14ac:dyDescent="0.25">
      <c r="A72" s="22" t="s">
        <v>111</v>
      </c>
      <c r="B72" s="18" t="s">
        <v>112</v>
      </c>
      <c r="C72" s="98">
        <f>'[1]A. HTT General'!$C72</f>
        <v>3249.8840933821921</v>
      </c>
      <c r="D72" s="98">
        <f>'[1]A. HTT General'!$D72</f>
        <v>4270.3152009518653</v>
      </c>
      <c r="E72" s="18"/>
      <c r="F72" s="112">
        <f t="shared" si="0"/>
        <v>5.5971101705883347E-2</v>
      </c>
      <c r="G72" s="112">
        <f t="shared" si="1"/>
        <v>7.3545467949262033E-2</v>
      </c>
      <c r="H72" s="20"/>
      <c r="L72" s="20"/>
      <c r="M72" s="20"/>
    </row>
    <row r="73" spans="1:13" x14ac:dyDescent="0.25">
      <c r="A73" s="22" t="s">
        <v>113</v>
      </c>
      <c r="B73" s="18" t="s">
        <v>114</v>
      </c>
      <c r="C73" s="98">
        <f>'[1]A. HTT General'!$C73</f>
        <v>3773.0673064340567</v>
      </c>
      <c r="D73" s="98">
        <f>'[1]A. HTT General'!$D73</f>
        <v>4582.6270572621579</v>
      </c>
      <c r="E73" s="18"/>
      <c r="F73" s="112">
        <f t="shared" si="0"/>
        <v>6.4981620231195261E-2</v>
      </c>
      <c r="G73" s="112">
        <f t="shared" si="1"/>
        <v>7.8924256291003941E-2</v>
      </c>
      <c r="H73" s="20"/>
      <c r="L73" s="20"/>
      <c r="M73" s="20"/>
    </row>
    <row r="74" spans="1:13" x14ac:dyDescent="0.25">
      <c r="A74" s="22" t="s">
        <v>115</v>
      </c>
      <c r="B74" s="18" t="s">
        <v>116</v>
      </c>
      <c r="C74" s="98">
        <f>'[1]A. HTT General'!$C74</f>
        <v>3816.9737992412538</v>
      </c>
      <c r="D74" s="98">
        <f>'[1]A. HTT General'!$D74</f>
        <v>4429.0429583031182</v>
      </c>
      <c r="E74" s="18"/>
      <c r="F74" s="112">
        <f t="shared" si="0"/>
        <v>6.5737799437544348E-2</v>
      </c>
      <c r="G74" s="112">
        <f t="shared" si="1"/>
        <v>7.6279155427023085E-2</v>
      </c>
      <c r="H74" s="20"/>
      <c r="L74" s="20"/>
      <c r="M74" s="20"/>
    </row>
    <row r="75" spans="1:13" x14ac:dyDescent="0.25">
      <c r="A75" s="22" t="s">
        <v>117</v>
      </c>
      <c r="B75" s="18" t="s">
        <v>118</v>
      </c>
      <c r="C75" s="98">
        <f>'[1]A. HTT General'!$C75</f>
        <v>13259.509300594811</v>
      </c>
      <c r="D75" s="98">
        <f>'[1]A. HTT General'!$D75</f>
        <v>13925.00585804561</v>
      </c>
      <c r="E75" s="18"/>
      <c r="F75" s="112">
        <f t="shared" si="0"/>
        <v>0.22836178839268537</v>
      </c>
      <c r="G75" s="112">
        <f t="shared" si="1"/>
        <v>0.2398232973055244</v>
      </c>
      <c r="H75" s="20"/>
      <c r="L75" s="20"/>
      <c r="M75" s="20"/>
    </row>
    <row r="76" spans="1:13" x14ac:dyDescent="0.25">
      <c r="A76" s="22" t="s">
        <v>119</v>
      </c>
      <c r="B76" s="18" t="s">
        <v>120</v>
      </c>
      <c r="C76" s="98">
        <f>'[1]A. HTT General'!$C76</f>
        <v>20891.177611252802</v>
      </c>
      <c r="D76" s="98">
        <f>'[1]A. HTT General'!$D76</f>
        <v>14931.120352391699</v>
      </c>
      <c r="E76" s="18"/>
      <c r="F76" s="112">
        <f t="shared" si="0"/>
        <v>0.35979813225221741</v>
      </c>
      <c r="G76" s="112">
        <f t="shared" si="1"/>
        <v>0.25715109579700918</v>
      </c>
      <c r="H76" s="20"/>
      <c r="L76" s="20"/>
      <c r="M76" s="20"/>
    </row>
    <row r="77" spans="1:13" x14ac:dyDescent="0.25">
      <c r="A77" s="22" t="s">
        <v>121</v>
      </c>
      <c r="B77" s="54" t="s">
        <v>94</v>
      </c>
      <c r="C77" s="47">
        <f>SUM(C70:C76)</f>
        <v>58063.607724923233</v>
      </c>
      <c r="D77" s="47">
        <f>SUM(D70:D76)</f>
        <v>58063.60772492324</v>
      </c>
      <c r="E77" s="38"/>
      <c r="F77" s="113">
        <f t="shared" ref="F77" si="2">SUM(F70:F76)</f>
        <v>1</v>
      </c>
      <c r="G77" s="113">
        <f>SUM(G70:G76)</f>
        <v>1</v>
      </c>
      <c r="H77" s="20"/>
      <c r="L77" s="20"/>
      <c r="M77" s="20"/>
    </row>
    <row r="78" spans="1:13" hidden="1" outlineLevel="1" x14ac:dyDescent="0.25">
      <c r="A78" s="22" t="s">
        <v>122</v>
      </c>
      <c r="B78" s="55" t="s">
        <v>123</v>
      </c>
      <c r="C78" s="47"/>
      <c r="D78" s="47"/>
      <c r="E78" s="38"/>
      <c r="F78" s="112">
        <f>IF($C$77=0,"",IF(C78="[for completion]","",C78/$C$77))</f>
        <v>0</v>
      </c>
      <c r="G78" s="112">
        <f t="shared" ref="G78:G82" si="3">IF($D$77=0,"",IF(D78="[for completion]","",D78/$D$77))</f>
        <v>0</v>
      </c>
      <c r="H78" s="20"/>
      <c r="L78" s="20"/>
      <c r="M78" s="20"/>
    </row>
    <row r="79" spans="1:13" hidden="1" outlineLevel="1" x14ac:dyDescent="0.25">
      <c r="A79" s="22" t="s">
        <v>124</v>
      </c>
      <c r="B79" s="55" t="s">
        <v>125</v>
      </c>
      <c r="C79" s="47"/>
      <c r="D79" s="47"/>
      <c r="E79" s="38"/>
      <c r="F79" s="112">
        <f t="shared" ref="F79:F82" si="4">IF($C$77=0,"",IF(C79="[for completion]","",C79/$C$77))</f>
        <v>0</v>
      </c>
      <c r="G79" s="112">
        <f t="shared" si="3"/>
        <v>0</v>
      </c>
      <c r="H79" s="20"/>
      <c r="L79" s="20"/>
      <c r="M79" s="20"/>
    </row>
    <row r="80" spans="1:13" hidden="1" outlineLevel="1" x14ac:dyDescent="0.25">
      <c r="A80" s="22" t="s">
        <v>126</v>
      </c>
      <c r="B80" s="55" t="s">
        <v>127</v>
      </c>
      <c r="C80" s="47"/>
      <c r="D80" s="47"/>
      <c r="E80" s="38"/>
      <c r="F80" s="112">
        <f t="shared" si="4"/>
        <v>0</v>
      </c>
      <c r="G80" s="112">
        <f t="shared" si="3"/>
        <v>0</v>
      </c>
      <c r="H80" s="20"/>
      <c r="L80" s="20"/>
      <c r="M80" s="20"/>
    </row>
    <row r="81" spans="1:13" hidden="1" outlineLevel="1" x14ac:dyDescent="0.25">
      <c r="A81" s="22" t="s">
        <v>128</v>
      </c>
      <c r="B81" s="55" t="s">
        <v>129</v>
      </c>
      <c r="C81" s="47"/>
      <c r="D81" s="47"/>
      <c r="E81" s="38"/>
      <c r="F81" s="112">
        <f t="shared" si="4"/>
        <v>0</v>
      </c>
      <c r="G81" s="112">
        <f t="shared" si="3"/>
        <v>0</v>
      </c>
      <c r="H81" s="20"/>
      <c r="L81" s="20"/>
      <c r="M81" s="20"/>
    </row>
    <row r="82" spans="1:13" hidden="1" outlineLevel="1" x14ac:dyDescent="0.25">
      <c r="A82" s="22" t="s">
        <v>130</v>
      </c>
      <c r="B82" s="55" t="s">
        <v>131</v>
      </c>
      <c r="C82" s="47"/>
      <c r="D82" s="47"/>
      <c r="E82" s="38"/>
      <c r="F82" s="112">
        <f t="shared" si="4"/>
        <v>0</v>
      </c>
      <c r="G82" s="112">
        <f t="shared" si="3"/>
        <v>0</v>
      </c>
      <c r="H82" s="20"/>
      <c r="L82" s="20"/>
      <c r="M82" s="20"/>
    </row>
    <row r="83" spans="1:13" hidden="1" outlineLevel="1" x14ac:dyDescent="0.25">
      <c r="A83" s="22" t="s">
        <v>132</v>
      </c>
      <c r="B83" s="55"/>
      <c r="C83" s="47"/>
      <c r="D83" s="47"/>
      <c r="E83" s="38"/>
      <c r="F83" s="112"/>
      <c r="G83" s="112"/>
      <c r="H83" s="20"/>
      <c r="L83" s="20"/>
      <c r="M83" s="20"/>
    </row>
    <row r="84" spans="1:13" hidden="1" outlineLevel="1" x14ac:dyDescent="0.25">
      <c r="A84" s="22" t="s">
        <v>133</v>
      </c>
      <c r="B84" s="55"/>
      <c r="C84" s="47"/>
      <c r="D84" s="47"/>
      <c r="E84" s="38"/>
      <c r="F84" s="112"/>
      <c r="G84" s="112"/>
      <c r="H84" s="20"/>
      <c r="L84" s="20"/>
      <c r="M84" s="20"/>
    </row>
    <row r="85" spans="1:13" hidden="1" outlineLevel="1" x14ac:dyDescent="0.25">
      <c r="A85" s="22" t="s">
        <v>134</v>
      </c>
      <c r="B85" s="55"/>
      <c r="C85" s="47"/>
      <c r="D85" s="47"/>
      <c r="E85" s="38"/>
      <c r="F85" s="112"/>
      <c r="G85" s="112"/>
      <c r="H85" s="20"/>
      <c r="L85" s="20"/>
      <c r="M85" s="20"/>
    </row>
    <row r="86" spans="1:13" hidden="1" outlineLevel="1" x14ac:dyDescent="0.25">
      <c r="A86" s="22" t="s">
        <v>135</v>
      </c>
      <c r="B86" s="54"/>
      <c r="C86" s="47"/>
      <c r="D86" s="47"/>
      <c r="E86" s="38"/>
      <c r="F86" s="112"/>
      <c r="G86" s="112"/>
      <c r="H86" s="20"/>
      <c r="L86" s="20"/>
      <c r="M86" s="20"/>
    </row>
    <row r="87" spans="1:13" hidden="1" outlineLevel="1" x14ac:dyDescent="0.25">
      <c r="A87" s="22" t="s">
        <v>136</v>
      </c>
      <c r="B87" s="55"/>
      <c r="C87" s="47"/>
      <c r="D87" s="47"/>
      <c r="E87" s="38"/>
      <c r="F87" s="112"/>
      <c r="G87" s="112"/>
      <c r="H87" s="20"/>
      <c r="L87" s="20"/>
      <c r="M87" s="20"/>
    </row>
    <row r="88" spans="1:13" ht="15" customHeight="1" collapsed="1" x14ac:dyDescent="0.25">
      <c r="A88" s="40"/>
      <c r="B88" s="41" t="s">
        <v>1772</v>
      </c>
      <c r="C88" s="95" t="s">
        <v>1229</v>
      </c>
      <c r="D88" s="95" t="s">
        <v>1230</v>
      </c>
      <c r="E88" s="42"/>
      <c r="F88" s="121" t="s">
        <v>137</v>
      </c>
      <c r="G88" s="124" t="s">
        <v>138</v>
      </c>
      <c r="H88" s="20"/>
      <c r="L88" s="20"/>
      <c r="M88" s="20"/>
    </row>
    <row r="89" spans="1:13" x14ac:dyDescent="0.25">
      <c r="A89" s="22" t="s">
        <v>139</v>
      </c>
      <c r="B89" s="38" t="s">
        <v>105</v>
      </c>
      <c r="C89" s="103">
        <f>'[1]A. HTT General'!$C$89</f>
        <v>6.9951414086269548</v>
      </c>
      <c r="D89" s="103">
        <f>'[1]A. HTT General'!$D$89</f>
        <v>6.9951414086269548</v>
      </c>
      <c r="E89" s="35"/>
      <c r="F89" s="115"/>
      <c r="G89" s="116"/>
      <c r="H89" s="20"/>
      <c r="L89" s="20"/>
      <c r="M89" s="20"/>
    </row>
    <row r="90" spans="1:13" x14ac:dyDescent="0.25">
      <c r="B90" s="38"/>
      <c r="E90" s="35"/>
      <c r="F90" s="115"/>
      <c r="G90" s="116"/>
      <c r="H90" s="20"/>
      <c r="L90" s="20"/>
      <c r="M90" s="20"/>
    </row>
    <row r="91" spans="1:13" x14ac:dyDescent="0.25">
      <c r="B91" s="38" t="s">
        <v>1224</v>
      </c>
      <c r="C91" s="35"/>
      <c r="D91" s="35"/>
      <c r="E91" s="35"/>
      <c r="F91" s="116"/>
      <c r="G91" s="116"/>
      <c r="H91" s="20"/>
      <c r="L91" s="20"/>
      <c r="M91" s="20"/>
    </row>
    <row r="92" spans="1:13" x14ac:dyDescent="0.25">
      <c r="A92" s="22" t="s">
        <v>140</v>
      </c>
      <c r="B92" s="38" t="s">
        <v>106</v>
      </c>
      <c r="E92" s="35"/>
      <c r="F92" s="116"/>
      <c r="G92" s="116"/>
      <c r="H92" s="20"/>
      <c r="L92" s="20"/>
      <c r="M92" s="20"/>
    </row>
    <row r="93" spans="1:13" x14ac:dyDescent="0.25">
      <c r="A93" s="22" t="s">
        <v>141</v>
      </c>
      <c r="B93" s="18" t="s">
        <v>108</v>
      </c>
      <c r="C93" s="98">
        <f>'[1]A. HTT General'!$C93</f>
        <v>4535.2478000000001</v>
      </c>
      <c r="D93" s="98">
        <f>'[1]A. HTT General'!$D93</f>
        <v>4535.2478000000001</v>
      </c>
      <c r="E93" s="18"/>
      <c r="F93" s="112">
        <f>IF($C$100=0,"",IF(C93="[for completion]","",C93/$C$100))</f>
        <v>8.8680868803743984E-2</v>
      </c>
      <c r="G93" s="112">
        <f>IF($D$100=0,"",IF(D93="[Mark as ND1 if not relevant]","",D93/$D$100))</f>
        <v>8.8680868803743984E-2</v>
      </c>
      <c r="H93" s="20"/>
      <c r="L93" s="20"/>
      <c r="M93" s="20"/>
    </row>
    <row r="94" spans="1:13" x14ac:dyDescent="0.25">
      <c r="A94" s="22" t="s">
        <v>142</v>
      </c>
      <c r="B94" s="18" t="s">
        <v>110</v>
      </c>
      <c r="C94" s="98">
        <f>'[1]A. HTT General'!$C94</f>
        <v>6034.7331400000003</v>
      </c>
      <c r="D94" s="98">
        <f>'[1]A. HTT General'!$D94</f>
        <v>6034.7331400000003</v>
      </c>
      <c r="E94" s="18"/>
      <c r="F94" s="112">
        <f t="shared" ref="F94:F99" si="5">IF($C$100=0,"",IF(C94="[for completion]","",C94/$C$100))</f>
        <v>0.11800135327863363</v>
      </c>
      <c r="G94" s="112">
        <f t="shared" ref="G94:G99" si="6">IF($D$100=0,"",IF(D94="[Mark as ND1 if not relevant]","",D94/$D$100))</f>
        <v>0.11800135327863363</v>
      </c>
      <c r="H94" s="20"/>
      <c r="L94" s="20"/>
      <c r="M94" s="20"/>
    </row>
    <row r="95" spans="1:13" x14ac:dyDescent="0.25">
      <c r="A95" s="22" t="s">
        <v>143</v>
      </c>
      <c r="B95" s="18" t="s">
        <v>112</v>
      </c>
      <c r="C95" s="98">
        <f>'[1]A. HTT General'!$C95</f>
        <v>5077.6286749999999</v>
      </c>
      <c r="D95" s="98">
        <f>'[1]A. HTT General'!$D95</f>
        <v>5077.6286749999999</v>
      </c>
      <c r="E95" s="18"/>
      <c r="F95" s="112">
        <f t="shared" si="5"/>
        <v>9.9286420989345592E-2</v>
      </c>
      <c r="G95" s="112">
        <f t="shared" si="6"/>
        <v>9.9286420989345592E-2</v>
      </c>
      <c r="H95" s="20"/>
      <c r="L95" s="20"/>
      <c r="M95" s="20"/>
    </row>
    <row r="96" spans="1:13" x14ac:dyDescent="0.25">
      <c r="A96" s="22" t="s">
        <v>144</v>
      </c>
      <c r="B96" s="18" t="s">
        <v>114</v>
      </c>
      <c r="C96" s="98">
        <f>'[1]A. HTT General'!$C96</f>
        <v>6291.5004609999996</v>
      </c>
      <c r="D96" s="98">
        <f>'[1]A. HTT General'!$D96</f>
        <v>6291.5004609999996</v>
      </c>
      <c r="E96" s="18"/>
      <c r="F96" s="112">
        <f t="shared" si="5"/>
        <v>0.12302210409773767</v>
      </c>
      <c r="G96" s="112">
        <f t="shared" si="6"/>
        <v>0.12302210409773767</v>
      </c>
      <c r="H96" s="20"/>
      <c r="L96" s="20"/>
      <c r="M96" s="20"/>
    </row>
    <row r="97" spans="1:14" x14ac:dyDescent="0.25">
      <c r="A97" s="22" t="s">
        <v>145</v>
      </c>
      <c r="B97" s="18" t="s">
        <v>116</v>
      </c>
      <c r="C97" s="98">
        <f>'[1]A. HTT General'!$C97</f>
        <v>5923.4724889999998</v>
      </c>
      <c r="D97" s="98">
        <f>'[1]A. HTT General'!$D97</f>
        <v>5923.4724889999998</v>
      </c>
      <c r="E97" s="18"/>
      <c r="F97" s="112">
        <f t="shared" si="5"/>
        <v>0.1158257960368992</v>
      </c>
      <c r="G97" s="112">
        <f t="shared" si="6"/>
        <v>0.1158257960368992</v>
      </c>
      <c r="H97" s="20"/>
      <c r="L97" s="20"/>
      <c r="M97" s="20"/>
    </row>
    <row r="98" spans="1:14" x14ac:dyDescent="0.25">
      <c r="A98" s="22" t="s">
        <v>146</v>
      </c>
      <c r="B98" s="18" t="s">
        <v>118</v>
      </c>
      <c r="C98" s="98">
        <f>'[1]A. HTT General'!$C98</f>
        <v>14514.988566</v>
      </c>
      <c r="D98" s="98">
        <f>'[1]A. HTT General'!$D98</f>
        <v>14514.988566</v>
      </c>
      <c r="E98" s="18"/>
      <c r="F98" s="112">
        <f t="shared" si="5"/>
        <v>0.28382171239006831</v>
      </c>
      <c r="G98" s="112">
        <f t="shared" si="6"/>
        <v>0.28382171239006831</v>
      </c>
      <c r="H98" s="20"/>
      <c r="L98" s="20"/>
      <c r="M98" s="20"/>
    </row>
    <row r="99" spans="1:14" x14ac:dyDescent="0.25">
      <c r="A99" s="22" t="s">
        <v>147</v>
      </c>
      <c r="B99" s="18" t="s">
        <v>120</v>
      </c>
      <c r="C99" s="98">
        <f>'[1]A. HTT General'!$C99</f>
        <v>8763.6486289999993</v>
      </c>
      <c r="D99" s="98">
        <f>'[1]A. HTT General'!$D99</f>
        <v>8763.6486289999993</v>
      </c>
      <c r="E99" s="18"/>
      <c r="F99" s="112">
        <f t="shared" si="5"/>
        <v>0.17136174440357146</v>
      </c>
      <c r="G99" s="112">
        <f t="shared" si="6"/>
        <v>0.17136174440357146</v>
      </c>
      <c r="H99" s="20"/>
      <c r="L99" s="20"/>
      <c r="M99" s="20"/>
    </row>
    <row r="100" spans="1:14" x14ac:dyDescent="0.25">
      <c r="A100" s="22" t="s">
        <v>148</v>
      </c>
      <c r="B100" s="54" t="s">
        <v>94</v>
      </c>
      <c r="C100" s="47">
        <f>SUM(C93:C99)</f>
        <v>51141.219760000007</v>
      </c>
      <c r="D100" s="47">
        <f>SUM(D93:D99)</f>
        <v>51141.219760000007</v>
      </c>
      <c r="E100" s="38"/>
      <c r="F100" s="50">
        <v>1.0000000000000002</v>
      </c>
      <c r="G100" s="113">
        <f>SUM(G93:G99)</f>
        <v>0.99999999999999989</v>
      </c>
      <c r="H100" s="20"/>
      <c r="L100" s="20"/>
      <c r="M100" s="20"/>
    </row>
    <row r="101" spans="1:14" hidden="1" outlineLevel="1" x14ac:dyDescent="0.25">
      <c r="A101" s="22" t="s">
        <v>149</v>
      </c>
      <c r="B101" s="55" t="s">
        <v>123</v>
      </c>
      <c r="C101" s="112"/>
      <c r="D101" s="112"/>
      <c r="E101" s="38"/>
      <c r="F101" s="48">
        <v>0</v>
      </c>
      <c r="G101" s="112">
        <f t="shared" ref="G101:G105" si="7">IF($D$100=0,"",IF(D101="[for completion]","",D101/$D$100))</f>
        <v>0</v>
      </c>
      <c r="H101" s="20"/>
      <c r="L101" s="20"/>
      <c r="M101" s="20"/>
    </row>
    <row r="102" spans="1:14" hidden="1" outlineLevel="1" x14ac:dyDescent="0.25">
      <c r="A102" s="22" t="s">
        <v>150</v>
      </c>
      <c r="B102" s="55" t="s">
        <v>125</v>
      </c>
      <c r="C102" s="112"/>
      <c r="D102" s="112"/>
      <c r="E102" s="38"/>
      <c r="F102" s="48">
        <v>0</v>
      </c>
      <c r="G102" s="112">
        <f t="shared" si="7"/>
        <v>0</v>
      </c>
      <c r="H102" s="20"/>
      <c r="L102" s="20"/>
      <c r="M102" s="20"/>
    </row>
    <row r="103" spans="1:14" hidden="1" outlineLevel="1" x14ac:dyDescent="0.25">
      <c r="A103" s="22" t="s">
        <v>151</v>
      </c>
      <c r="B103" s="55" t="s">
        <v>127</v>
      </c>
      <c r="C103" s="112"/>
      <c r="D103" s="112"/>
      <c r="E103" s="38"/>
      <c r="F103" s="48">
        <v>0</v>
      </c>
      <c r="G103" s="112">
        <f t="shared" si="7"/>
        <v>0</v>
      </c>
      <c r="H103" s="20"/>
      <c r="L103" s="20"/>
      <c r="M103" s="20"/>
    </row>
    <row r="104" spans="1:14" hidden="1" outlineLevel="1" x14ac:dyDescent="0.25">
      <c r="A104" s="22" t="s">
        <v>152</v>
      </c>
      <c r="B104" s="55" t="s">
        <v>129</v>
      </c>
      <c r="C104" s="112"/>
      <c r="D104" s="112"/>
      <c r="E104" s="38"/>
      <c r="F104" s="48">
        <v>0</v>
      </c>
      <c r="G104" s="112">
        <f t="shared" si="7"/>
        <v>0</v>
      </c>
      <c r="H104" s="20"/>
      <c r="L104" s="20"/>
      <c r="M104" s="20"/>
    </row>
    <row r="105" spans="1:14" hidden="1" outlineLevel="1" x14ac:dyDescent="0.25">
      <c r="A105" s="22" t="s">
        <v>153</v>
      </c>
      <c r="B105" s="55" t="s">
        <v>131</v>
      </c>
      <c r="C105" s="112"/>
      <c r="D105" s="112"/>
      <c r="E105" s="38"/>
      <c r="F105" s="48">
        <v>0</v>
      </c>
      <c r="G105" s="112">
        <f t="shared" si="7"/>
        <v>0</v>
      </c>
      <c r="H105" s="20"/>
      <c r="L105" s="20"/>
      <c r="M105" s="20"/>
    </row>
    <row r="106" spans="1:14" hidden="1" outlineLevel="1" x14ac:dyDescent="0.25">
      <c r="A106" s="22" t="s">
        <v>154</v>
      </c>
      <c r="B106" s="55"/>
      <c r="C106" s="112"/>
      <c r="D106" s="112"/>
      <c r="E106" s="38"/>
      <c r="F106" s="48"/>
      <c r="G106" s="112"/>
      <c r="H106" s="20"/>
      <c r="L106" s="20"/>
      <c r="M106" s="20"/>
    </row>
    <row r="107" spans="1:14" hidden="1" outlineLevel="1" x14ac:dyDescent="0.25">
      <c r="A107" s="22" t="s">
        <v>155</v>
      </c>
      <c r="B107" s="55"/>
      <c r="C107" s="112"/>
      <c r="D107" s="112"/>
      <c r="E107" s="38"/>
      <c r="F107" s="48"/>
      <c r="G107" s="112"/>
      <c r="H107" s="20"/>
      <c r="L107" s="20"/>
      <c r="M107" s="20"/>
    </row>
    <row r="108" spans="1:14" hidden="1" outlineLevel="1" x14ac:dyDescent="0.25">
      <c r="A108" s="22" t="s">
        <v>156</v>
      </c>
      <c r="B108" s="54"/>
      <c r="C108" s="112"/>
      <c r="D108" s="112"/>
      <c r="E108" s="38"/>
      <c r="F108" s="48">
        <v>0</v>
      </c>
      <c r="G108" s="112"/>
      <c r="H108" s="20"/>
      <c r="L108" s="20"/>
      <c r="M108" s="20"/>
    </row>
    <row r="109" spans="1:14" hidden="1" outlineLevel="1" x14ac:dyDescent="0.25">
      <c r="A109" s="22" t="s">
        <v>157</v>
      </c>
      <c r="B109" s="55"/>
      <c r="C109" s="112"/>
      <c r="D109" s="112"/>
      <c r="E109" s="38"/>
      <c r="F109" s="48">
        <v>0</v>
      </c>
      <c r="G109" s="112"/>
      <c r="H109" s="20"/>
      <c r="L109" s="20"/>
      <c r="M109" s="20"/>
    </row>
    <row r="110" spans="1:14" hidden="1" outlineLevel="1" x14ac:dyDescent="0.25">
      <c r="A110" s="22" t="s">
        <v>158</v>
      </c>
      <c r="B110" s="55"/>
      <c r="C110" s="112"/>
      <c r="D110" s="112"/>
      <c r="E110" s="38"/>
      <c r="F110" s="48">
        <v>0</v>
      </c>
      <c r="G110" s="112"/>
      <c r="H110" s="20"/>
      <c r="L110" s="20"/>
      <c r="M110" s="20"/>
    </row>
    <row r="111" spans="1:14" ht="15" customHeight="1" collapsed="1" x14ac:dyDescent="0.25">
      <c r="A111" s="40"/>
      <c r="B111" s="41" t="s">
        <v>159</v>
      </c>
      <c r="C111" s="121" t="s">
        <v>160</v>
      </c>
      <c r="D111" s="121" t="s">
        <v>161</v>
      </c>
      <c r="E111" s="42"/>
      <c r="F111" s="43" t="s">
        <v>162</v>
      </c>
      <c r="G111" s="121" t="s">
        <v>163</v>
      </c>
      <c r="H111" s="20"/>
      <c r="L111" s="20"/>
      <c r="M111" s="20"/>
    </row>
    <row r="112" spans="1:14" s="56" customFormat="1" x14ac:dyDescent="0.25">
      <c r="A112" s="22" t="s">
        <v>164</v>
      </c>
      <c r="B112" s="38" t="s">
        <v>165</v>
      </c>
      <c r="C112" s="98">
        <f>'[1]A. HTT General'!$C112</f>
        <v>55852.800000000003</v>
      </c>
      <c r="D112" s="98">
        <f>'[1]A. HTT General'!$D$112</f>
        <v>58599.294243000004</v>
      </c>
      <c r="E112" s="48"/>
      <c r="F112" s="112">
        <f>IF($C$129=0,"",IF(C112="[for completion]","",C112/$C$129))</f>
        <v>0.93836555685454404</v>
      </c>
      <c r="G112" s="112">
        <f>IF($D$129=0,"",IF(D112="[for completion]","",D112/$D$129))</f>
        <v>0.99999713270406421</v>
      </c>
      <c r="H112" s="20"/>
      <c r="I112" s="22"/>
      <c r="J112" s="22"/>
      <c r="K112" s="22"/>
      <c r="L112" s="20"/>
      <c r="M112" s="20"/>
      <c r="N112" s="20"/>
    </row>
    <row r="113" spans="1:14" s="56" customFormat="1" x14ac:dyDescent="0.25">
      <c r="A113" s="22" t="s">
        <v>166</v>
      </c>
      <c r="B113" s="38" t="s">
        <v>1803</v>
      </c>
      <c r="C113" s="98">
        <f>'[1]A. HTT General'!$C$113</f>
        <v>2.9478000000000001E-2</v>
      </c>
      <c r="D113" s="106">
        <f>'[1]A. HTT General'!$D$113</f>
        <v>2.9478000000000001E-2</v>
      </c>
      <c r="E113" s="48"/>
      <c r="F113" s="112">
        <f t="shared" ref="F113:F128" si="8">IF($C$129=0,"",IF(C113="[for completion]","",C113/$C$129))</f>
        <v>4.9525072843184676E-7</v>
      </c>
      <c r="G113" s="112">
        <f t="shared" ref="G113:G123" si="9">IF($D$127=0,"",IF(D113="[for completion]","",D113/$D$127))</f>
        <v>1.5518003790271637</v>
      </c>
      <c r="H113" s="20"/>
      <c r="I113" s="22"/>
      <c r="J113" s="22"/>
      <c r="K113" s="22"/>
      <c r="L113" s="20"/>
      <c r="M113" s="20"/>
      <c r="N113" s="20"/>
    </row>
    <row r="114" spans="1:14" s="56" customFormat="1" x14ac:dyDescent="0.25">
      <c r="A114" s="22" t="s">
        <v>167</v>
      </c>
      <c r="B114" s="38" t="s">
        <v>174</v>
      </c>
      <c r="C114" s="98"/>
      <c r="D114" s="106"/>
      <c r="E114" s="48"/>
      <c r="F114" s="112">
        <f t="shared" si="8"/>
        <v>0</v>
      </c>
      <c r="G114" s="112">
        <f t="shared" si="9"/>
        <v>0</v>
      </c>
      <c r="H114" s="20"/>
      <c r="I114" s="22"/>
      <c r="J114" s="22"/>
      <c r="K114" s="22"/>
      <c r="L114" s="20"/>
      <c r="M114" s="20"/>
      <c r="N114" s="20"/>
    </row>
    <row r="115" spans="1:14" s="56" customFormat="1" x14ac:dyDescent="0.25">
      <c r="A115" s="22" t="s">
        <v>168</v>
      </c>
      <c r="B115" s="38" t="s">
        <v>1804</v>
      </c>
      <c r="C115" s="98">
        <f>'[1]A. HTT General'!$C$115</f>
        <v>9.9690000000000004E-3</v>
      </c>
      <c r="D115" s="22">
        <f>'[1]A. HTT General'!$D$115</f>
        <v>0</v>
      </c>
      <c r="E115" s="48"/>
      <c r="F115" s="112">
        <f t="shared" si="8"/>
        <v>1.6748607475870411E-7</v>
      </c>
      <c r="G115" s="112">
        <f t="shared" si="9"/>
        <v>0</v>
      </c>
      <c r="H115" s="20"/>
      <c r="I115" s="22"/>
      <c r="J115" s="22"/>
      <c r="K115" s="22"/>
      <c r="L115" s="20"/>
      <c r="M115" s="20"/>
      <c r="N115" s="20"/>
    </row>
    <row r="116" spans="1:14" s="56" customFormat="1" x14ac:dyDescent="0.25">
      <c r="A116" s="22" t="s">
        <v>170</v>
      </c>
      <c r="B116" s="38" t="s">
        <v>1583</v>
      </c>
      <c r="C116" s="98">
        <f>'[1]A. HTT General'!$C116</f>
        <v>1146.164</v>
      </c>
      <c r="D116" s="104">
        <f>'[1]A. HTT General'!$D$116</f>
        <v>3.4000000000000002E-2</v>
      </c>
      <c r="E116" s="48"/>
      <c r="F116" s="112">
        <f t="shared" si="8"/>
        <v>1.9256345610365669E-2</v>
      </c>
      <c r="G116" s="112">
        <f t="shared" si="9"/>
        <v>1.7898504948410194</v>
      </c>
      <c r="H116" s="20"/>
      <c r="I116" s="22"/>
      <c r="J116" s="22"/>
      <c r="K116" s="22"/>
      <c r="L116" s="20"/>
      <c r="M116" s="20"/>
      <c r="N116" s="20"/>
    </row>
    <row r="117" spans="1:14" s="56" customFormat="1" x14ac:dyDescent="0.25">
      <c r="A117" s="22" t="s">
        <v>171</v>
      </c>
      <c r="B117" s="38" t="s">
        <v>176</v>
      </c>
      <c r="C117" s="98"/>
      <c r="D117" s="22"/>
      <c r="E117" s="38"/>
      <c r="F117" s="112">
        <f t="shared" si="8"/>
        <v>0</v>
      </c>
      <c r="G117" s="112">
        <f t="shared" si="9"/>
        <v>0</v>
      </c>
      <c r="H117" s="20"/>
      <c r="I117" s="22"/>
      <c r="J117" s="22"/>
      <c r="K117" s="22"/>
      <c r="L117" s="20"/>
      <c r="M117" s="20"/>
      <c r="N117" s="20"/>
    </row>
    <row r="118" spans="1:14" x14ac:dyDescent="0.25">
      <c r="A118" s="22" t="s">
        <v>172</v>
      </c>
      <c r="B118" s="38" t="s">
        <v>178</v>
      </c>
      <c r="C118" s="98">
        <f>'[1]A. HTT General'!$C$118</f>
        <v>6.7140000000000003E-3</v>
      </c>
      <c r="D118" s="22">
        <f>'[1]A. HTT General'!$D$118</f>
        <v>0</v>
      </c>
      <c r="E118" s="38"/>
      <c r="F118" s="112">
        <f t="shared" si="8"/>
        <v>1.1279983006619917E-7</v>
      </c>
      <c r="G118" s="112">
        <f t="shared" si="9"/>
        <v>0</v>
      </c>
      <c r="H118" s="20"/>
      <c r="L118" s="20"/>
      <c r="M118" s="20"/>
    </row>
    <row r="119" spans="1:14" x14ac:dyDescent="0.25">
      <c r="A119" s="22" t="s">
        <v>173</v>
      </c>
      <c r="B119" s="38" t="s">
        <v>1805</v>
      </c>
      <c r="C119" s="106">
        <f>'[1]A. HTT General'!$C$119</f>
        <v>40.702809000000002</v>
      </c>
      <c r="D119" s="106">
        <f>'[1]A. HTT General'!$D$119</f>
        <v>2.1000999999999999E-2</v>
      </c>
      <c r="E119" s="38"/>
      <c r="F119" s="112">
        <f t="shared" si="8"/>
        <v>6.8383526041360771E-4</v>
      </c>
      <c r="G119" s="112">
        <f t="shared" si="9"/>
        <v>1.1055485365340072</v>
      </c>
      <c r="H119" s="20"/>
      <c r="L119" s="20"/>
      <c r="M119" s="20"/>
    </row>
    <row r="120" spans="1:14" x14ac:dyDescent="0.25">
      <c r="A120" s="22" t="s">
        <v>175</v>
      </c>
      <c r="B120" s="38" t="s">
        <v>180</v>
      </c>
      <c r="C120" s="106"/>
      <c r="E120" s="38"/>
      <c r="F120" s="112">
        <f t="shared" si="8"/>
        <v>0</v>
      </c>
      <c r="G120" s="112">
        <f t="shared" si="9"/>
        <v>0</v>
      </c>
      <c r="H120" s="20"/>
      <c r="L120" s="20"/>
      <c r="M120" s="20"/>
    </row>
    <row r="121" spans="1:14" x14ac:dyDescent="0.25">
      <c r="A121" s="22" t="s">
        <v>177</v>
      </c>
      <c r="B121" s="38" t="s">
        <v>1582</v>
      </c>
      <c r="C121" s="98">
        <f>'[1]A. HTT General'!$C121</f>
        <v>725.98122599999999</v>
      </c>
      <c r="D121" s="47">
        <f>'[1]A. HTT General'!$D$121</f>
        <v>2.9478000000000001E-2</v>
      </c>
      <c r="E121" s="38"/>
      <c r="F121" s="112">
        <f t="shared" si="8"/>
        <v>1.2196985243379643E-2</v>
      </c>
      <c r="G121" s="112">
        <f t="shared" si="9"/>
        <v>1.5518003790271637</v>
      </c>
      <c r="H121" s="20"/>
      <c r="L121" s="20"/>
      <c r="M121" s="20"/>
    </row>
    <row r="122" spans="1:14" x14ac:dyDescent="0.25">
      <c r="A122" s="22" t="s">
        <v>179</v>
      </c>
      <c r="B122" s="38" t="s">
        <v>182</v>
      </c>
      <c r="C122" s="106"/>
      <c r="E122" s="38"/>
      <c r="F122" s="112">
        <f t="shared" si="8"/>
        <v>0</v>
      </c>
      <c r="G122" s="112">
        <f t="shared" si="9"/>
        <v>0</v>
      </c>
      <c r="H122" s="20"/>
      <c r="L122" s="20"/>
      <c r="M122" s="20"/>
    </row>
    <row r="123" spans="1:14" x14ac:dyDescent="0.25">
      <c r="A123" s="22" t="s">
        <v>181</v>
      </c>
      <c r="B123" s="38" t="s">
        <v>169</v>
      </c>
      <c r="C123" s="106"/>
      <c r="E123" s="38"/>
      <c r="F123" s="112">
        <f t="shared" si="8"/>
        <v>0</v>
      </c>
      <c r="G123" s="112">
        <f t="shared" si="9"/>
        <v>0</v>
      </c>
      <c r="H123" s="20"/>
      <c r="L123" s="20"/>
      <c r="M123" s="20"/>
    </row>
    <row r="124" spans="1:14" x14ac:dyDescent="0.25">
      <c r="A124" s="22" t="s">
        <v>183</v>
      </c>
      <c r="B124" s="38" t="s">
        <v>1806</v>
      </c>
      <c r="C124" s="106"/>
      <c r="E124" s="38"/>
      <c r="F124" s="112">
        <f t="shared" si="8"/>
        <v>0</v>
      </c>
      <c r="G124" s="112">
        <f t="shared" ref="G124:G125" si="10">IF($D$127=0,"",IF(D124="[for completion]","",D124/$D$127))</f>
        <v>0</v>
      </c>
      <c r="H124" s="20"/>
      <c r="L124" s="20"/>
      <c r="M124" s="20"/>
    </row>
    <row r="125" spans="1:14" x14ac:dyDescent="0.25">
      <c r="A125" s="22" t="s">
        <v>185</v>
      </c>
      <c r="B125" s="38" t="s">
        <v>184</v>
      </c>
      <c r="C125" s="106"/>
      <c r="E125" s="38"/>
      <c r="F125" s="112">
        <f t="shared" si="8"/>
        <v>0</v>
      </c>
      <c r="G125" s="112">
        <f t="shared" si="10"/>
        <v>0</v>
      </c>
      <c r="H125" s="20"/>
      <c r="L125" s="20"/>
      <c r="M125" s="20"/>
    </row>
    <row r="126" spans="1:14" x14ac:dyDescent="0.25">
      <c r="A126" s="22" t="s">
        <v>187</v>
      </c>
      <c r="B126" s="38" t="s">
        <v>186</v>
      </c>
      <c r="C126" s="98"/>
      <c r="D126" s="38"/>
      <c r="E126" s="38"/>
      <c r="F126" s="112">
        <f t="shared" si="8"/>
        <v>0</v>
      </c>
      <c r="G126" s="112">
        <f>IF($D$127=0,"",IF(D126="[for completion]","",D126/$D$127))</f>
        <v>0</v>
      </c>
      <c r="H126" s="20"/>
      <c r="L126" s="20"/>
      <c r="M126" s="20"/>
    </row>
    <row r="127" spans="1:14" x14ac:dyDescent="0.25">
      <c r="A127" s="22" t="s">
        <v>188</v>
      </c>
      <c r="B127" s="18" t="s">
        <v>1581</v>
      </c>
      <c r="C127" s="47">
        <f>'[1]A. HTT General'!$C$127</f>
        <v>1755.6369999999999</v>
      </c>
      <c r="D127" s="47">
        <f>'[1]A. HTT General'!$D$127</f>
        <v>1.8995999999999999E-2</v>
      </c>
      <c r="E127" s="38"/>
      <c r="F127" s="107">
        <f t="shared" si="8"/>
        <v>2.9495912311279668E-2</v>
      </c>
      <c r="G127" s="107"/>
      <c r="H127" s="20"/>
      <c r="L127" s="20"/>
      <c r="M127" s="20"/>
    </row>
    <row r="128" spans="1:14" outlineLevel="1" x14ac:dyDescent="0.25">
      <c r="A128" s="22" t="s">
        <v>189</v>
      </c>
      <c r="B128" s="22" t="s">
        <v>92</v>
      </c>
      <c r="C128" s="47">
        <f>'[1]A. HTT General'!$C$128</f>
        <v>3.5069000000000003E-2</v>
      </c>
      <c r="D128" s="106">
        <f>'[1]A. HTT General'!$D$128</f>
        <v>3.5069000000000003E-2</v>
      </c>
      <c r="E128" s="38"/>
      <c r="F128" s="112">
        <f t="shared" si="8"/>
        <v>5.8918338406189141E-7</v>
      </c>
      <c r="G128" s="112">
        <f t="shared" ref="G128" si="11">IF($D$127=0,"",IF(D128="[for completion]","",D128/$D$127))</f>
        <v>1.8461255001052856</v>
      </c>
      <c r="H128" s="20"/>
      <c r="L128" s="20"/>
      <c r="M128" s="20"/>
    </row>
    <row r="129" spans="1:14" outlineLevel="1" x14ac:dyDescent="0.25">
      <c r="A129" s="22" t="s">
        <v>190</v>
      </c>
      <c r="B129" s="51" t="s">
        <v>94</v>
      </c>
      <c r="C129" s="98">
        <f>SUM(C112:C128)</f>
        <v>59521.366265000004</v>
      </c>
      <c r="D129" s="98">
        <f>SUM(D112:D128)</f>
        <v>58599.462264999995</v>
      </c>
      <c r="E129" s="38"/>
      <c r="F129" s="107">
        <f>SUM(F112:F128)</f>
        <v>1</v>
      </c>
      <c r="G129" s="107">
        <f>SUM(G112:G128)</f>
        <v>8.8451224222387026</v>
      </c>
      <c r="H129" s="20"/>
      <c r="L129" s="20"/>
      <c r="M129" s="20"/>
    </row>
    <row r="130" spans="1:14" outlineLevel="1" x14ac:dyDescent="0.25">
      <c r="A130" s="22" t="s">
        <v>191</v>
      </c>
      <c r="B130" s="51" t="s">
        <v>96</v>
      </c>
      <c r="E130" s="38"/>
      <c r="F130" s="112">
        <f>IF($C$129=0,"",IF(C130="[for completion]","",C130/$C$129))</f>
        <v>0</v>
      </c>
      <c r="G130" s="112"/>
      <c r="H130" s="20"/>
      <c r="L130" s="20"/>
      <c r="M130" s="20"/>
    </row>
    <row r="131" spans="1:14" outlineLevel="1" x14ac:dyDescent="0.25">
      <c r="A131" s="22" t="s">
        <v>192</v>
      </c>
      <c r="B131" s="51"/>
      <c r="E131" s="38"/>
      <c r="F131" s="48"/>
      <c r="G131" s="112"/>
      <c r="H131" s="20"/>
      <c r="L131" s="20"/>
      <c r="M131" s="20"/>
    </row>
    <row r="132" spans="1:14" outlineLevel="1" x14ac:dyDescent="0.25">
      <c r="A132" s="22" t="s">
        <v>193</v>
      </c>
      <c r="B132" s="51"/>
      <c r="E132" s="38"/>
      <c r="F132" s="48"/>
      <c r="G132" s="112"/>
      <c r="H132" s="20"/>
      <c r="L132" s="20"/>
      <c r="M132" s="20"/>
    </row>
    <row r="133" spans="1:14" outlineLevel="1" x14ac:dyDescent="0.25">
      <c r="A133" s="22" t="s">
        <v>194</v>
      </c>
      <c r="B133" s="51"/>
      <c r="E133" s="38"/>
      <c r="F133" s="112"/>
      <c r="G133" s="112"/>
      <c r="H133" s="20"/>
      <c r="L133" s="20"/>
      <c r="M133" s="20"/>
    </row>
    <row r="134" spans="1:14" outlineLevel="1" x14ac:dyDescent="0.25">
      <c r="A134" s="22" t="s">
        <v>195</v>
      </c>
      <c r="B134" s="51"/>
      <c r="E134" s="38"/>
      <c r="F134" s="112"/>
      <c r="G134" s="112"/>
      <c r="H134" s="20"/>
      <c r="L134" s="20"/>
      <c r="M134" s="20"/>
    </row>
    <row r="135" spans="1:14" outlineLevel="1" x14ac:dyDescent="0.25">
      <c r="A135" s="22" t="s">
        <v>196</v>
      </c>
      <c r="B135" s="51"/>
      <c r="E135" s="38"/>
      <c r="F135" s="112"/>
      <c r="G135" s="112"/>
      <c r="H135" s="20"/>
      <c r="L135" s="20"/>
      <c r="M135" s="20"/>
    </row>
    <row r="136" spans="1:14" outlineLevel="1" x14ac:dyDescent="0.25">
      <c r="A136" s="22" t="s">
        <v>197</v>
      </c>
      <c r="B136" s="51"/>
      <c r="C136" s="52"/>
      <c r="D136" s="52"/>
      <c r="E136" s="52"/>
      <c r="F136" s="112"/>
      <c r="G136" s="112"/>
      <c r="H136" s="20"/>
      <c r="L136" s="20"/>
      <c r="M136" s="20"/>
    </row>
    <row r="137" spans="1:14" ht="15" customHeight="1" x14ac:dyDescent="0.25">
      <c r="A137" s="40"/>
      <c r="B137" s="41" t="s">
        <v>198</v>
      </c>
      <c r="C137" s="43" t="s">
        <v>160</v>
      </c>
      <c r="D137" s="43" t="s">
        <v>161</v>
      </c>
      <c r="E137" s="42"/>
      <c r="F137" s="121" t="s">
        <v>162</v>
      </c>
      <c r="G137" s="121" t="s">
        <v>163</v>
      </c>
      <c r="H137" s="20"/>
      <c r="L137" s="20"/>
      <c r="M137" s="20"/>
    </row>
    <row r="138" spans="1:14" s="56" customFormat="1" x14ac:dyDescent="0.25">
      <c r="A138" s="22" t="s">
        <v>199</v>
      </c>
      <c r="B138" s="38" t="s">
        <v>165</v>
      </c>
      <c r="C138" s="104">
        <f>'[1]A. HTT General'!$C138</f>
        <v>49351.95</v>
      </c>
      <c r="D138" s="104">
        <f>'[1]A. HTT General'!$D$138</f>
        <v>51141.216</v>
      </c>
      <c r="E138" s="48"/>
      <c r="F138" s="112">
        <f>IF($C$155=0,"",IF(C138="[for completion]","",C138/$C$155))</f>
        <v>0.96331230955570379</v>
      </c>
      <c r="G138" s="112">
        <f>IF($D$155=0,"",IF(D138="[for completion]","",D138/$D$155))</f>
        <v>1</v>
      </c>
      <c r="H138" s="20"/>
      <c r="I138" s="22"/>
      <c r="J138" s="22"/>
      <c r="K138" s="22"/>
      <c r="L138" s="20"/>
      <c r="M138" s="20"/>
      <c r="N138" s="20"/>
    </row>
    <row r="139" spans="1:14" s="56" customFormat="1" x14ac:dyDescent="0.25">
      <c r="A139" s="22" t="s">
        <v>200</v>
      </c>
      <c r="B139" s="38" t="s">
        <v>1803</v>
      </c>
      <c r="C139" s="104"/>
      <c r="D139" s="96"/>
      <c r="E139" s="48"/>
      <c r="F139" s="112">
        <f t="shared" ref="F139:F154" si="12">IF($C$155=0,"",IF(C139="[for completion]","",C139/$C$155))</f>
        <v>0</v>
      </c>
      <c r="G139" s="112" t="str">
        <f t="shared" ref="G139:G152" si="13">IF($D$153=0,"",IF(D139="[for completion]","",D139/$D$153))</f>
        <v/>
      </c>
      <c r="H139" s="20"/>
      <c r="I139" s="22"/>
      <c r="J139" s="22"/>
      <c r="K139" s="22"/>
      <c r="L139" s="20"/>
      <c r="M139" s="20"/>
      <c r="N139" s="20"/>
    </row>
    <row r="140" spans="1:14" s="56" customFormat="1" x14ac:dyDescent="0.25">
      <c r="A140" s="22" t="s">
        <v>201</v>
      </c>
      <c r="B140" s="38" t="s">
        <v>174</v>
      </c>
      <c r="C140" s="104"/>
      <c r="D140" s="96"/>
      <c r="E140" s="48"/>
      <c r="F140" s="112">
        <f t="shared" si="12"/>
        <v>0</v>
      </c>
      <c r="G140" s="112" t="str">
        <f t="shared" si="13"/>
        <v/>
      </c>
      <c r="H140" s="20"/>
      <c r="I140" s="22"/>
      <c r="J140" s="22"/>
      <c r="K140" s="22"/>
      <c r="L140" s="20"/>
      <c r="M140" s="20"/>
      <c r="N140" s="20"/>
    </row>
    <row r="141" spans="1:14" s="56" customFormat="1" x14ac:dyDescent="0.25">
      <c r="A141" s="22" t="s">
        <v>202</v>
      </c>
      <c r="B141" s="38" t="s">
        <v>1804</v>
      </c>
      <c r="C141" s="104"/>
      <c r="D141" s="96"/>
      <c r="E141" s="48"/>
      <c r="F141" s="112">
        <f t="shared" si="12"/>
        <v>0</v>
      </c>
      <c r="G141" s="112" t="str">
        <f t="shared" si="13"/>
        <v/>
      </c>
      <c r="H141" s="20"/>
      <c r="I141" s="22"/>
      <c r="J141" s="22"/>
      <c r="K141" s="22"/>
      <c r="L141" s="20"/>
      <c r="M141" s="20"/>
      <c r="N141" s="20"/>
    </row>
    <row r="142" spans="1:14" s="56" customFormat="1" x14ac:dyDescent="0.25">
      <c r="A142" s="22" t="s">
        <v>203</v>
      </c>
      <c r="B142" s="38" t="s">
        <v>1583</v>
      </c>
      <c r="C142" s="104">
        <f>'[1]A. HTT General'!$C142</f>
        <v>921.83600000000001</v>
      </c>
      <c r="D142" s="104"/>
      <c r="E142" s="48"/>
      <c r="F142" s="112">
        <f t="shared" si="12"/>
        <v>1.7993533511676679E-2</v>
      </c>
      <c r="G142" s="112" t="str">
        <f t="shared" si="13"/>
        <v/>
      </c>
      <c r="H142" s="20"/>
      <c r="I142" s="22"/>
      <c r="J142" s="22"/>
      <c r="K142" s="22"/>
      <c r="L142" s="20"/>
      <c r="M142" s="20"/>
      <c r="N142" s="20"/>
    </row>
    <row r="143" spans="1:14" s="56" customFormat="1" x14ac:dyDescent="0.25">
      <c r="A143" s="22" t="s">
        <v>204</v>
      </c>
      <c r="B143" s="38" t="s">
        <v>176</v>
      </c>
      <c r="C143" s="104"/>
      <c r="D143" s="96"/>
      <c r="E143" s="38"/>
      <c r="F143" s="112">
        <f t="shared" si="12"/>
        <v>0</v>
      </c>
      <c r="G143" s="112" t="str">
        <f t="shared" si="13"/>
        <v/>
      </c>
      <c r="H143" s="20"/>
      <c r="I143" s="22"/>
      <c r="J143" s="22"/>
      <c r="K143" s="22"/>
      <c r="L143" s="20"/>
      <c r="M143" s="20"/>
      <c r="N143" s="20"/>
    </row>
    <row r="144" spans="1:14" x14ac:dyDescent="0.25">
      <c r="A144" s="22" t="s">
        <v>205</v>
      </c>
      <c r="B144" s="38" t="s">
        <v>178</v>
      </c>
      <c r="C144" s="104"/>
      <c r="D144" s="96"/>
      <c r="E144" s="38"/>
      <c r="F144" s="112">
        <f t="shared" si="12"/>
        <v>0</v>
      </c>
      <c r="G144" s="112" t="str">
        <f t="shared" si="13"/>
        <v/>
      </c>
      <c r="H144" s="20"/>
      <c r="L144" s="20"/>
      <c r="M144" s="20"/>
    </row>
    <row r="145" spans="1:13" x14ac:dyDescent="0.25">
      <c r="A145" s="22" t="s">
        <v>206</v>
      </c>
      <c r="B145" s="38" t="s">
        <v>1805</v>
      </c>
      <c r="C145" s="106">
        <f>'[1]A. HTT General'!$C$145</f>
        <v>619.93499999999995</v>
      </c>
      <c r="E145" s="38"/>
      <c r="F145" s="112">
        <f t="shared" si="12"/>
        <v>1.2100656947180714E-2</v>
      </c>
      <c r="G145" s="112" t="str">
        <f t="shared" si="13"/>
        <v/>
      </c>
      <c r="H145" s="20"/>
      <c r="L145" s="20"/>
      <c r="M145" s="20"/>
    </row>
    <row r="146" spans="1:13" x14ac:dyDescent="0.25">
      <c r="A146" s="22" t="s">
        <v>207</v>
      </c>
      <c r="B146" s="38" t="s">
        <v>180</v>
      </c>
      <c r="E146" s="38"/>
      <c r="F146" s="112">
        <f t="shared" si="12"/>
        <v>0</v>
      </c>
      <c r="G146" s="112" t="str">
        <f t="shared" si="13"/>
        <v/>
      </c>
      <c r="H146" s="20"/>
      <c r="L146" s="20"/>
      <c r="M146" s="20"/>
    </row>
    <row r="147" spans="1:13" x14ac:dyDescent="0.25">
      <c r="A147" s="22" t="s">
        <v>208</v>
      </c>
      <c r="B147" s="38" t="s">
        <v>1582</v>
      </c>
      <c r="C147" s="106">
        <f>'[1]A. HTT General'!$C$147</f>
        <v>0</v>
      </c>
      <c r="E147" s="38"/>
      <c r="F147" s="112">
        <f t="shared" si="12"/>
        <v>0</v>
      </c>
      <c r="G147" s="112" t="str">
        <f t="shared" si="13"/>
        <v/>
      </c>
      <c r="H147" s="20"/>
      <c r="L147" s="20"/>
      <c r="M147" s="20"/>
    </row>
    <row r="148" spans="1:13" x14ac:dyDescent="0.25">
      <c r="A148" s="22" t="s">
        <v>209</v>
      </c>
      <c r="B148" s="38" t="s">
        <v>182</v>
      </c>
      <c r="E148" s="38"/>
      <c r="F148" s="112">
        <f t="shared" si="12"/>
        <v>0</v>
      </c>
      <c r="G148" s="112" t="str">
        <f t="shared" si="13"/>
        <v/>
      </c>
      <c r="H148" s="20"/>
      <c r="L148" s="20"/>
      <c r="M148" s="20"/>
    </row>
    <row r="149" spans="1:13" x14ac:dyDescent="0.25">
      <c r="A149" s="22" t="s">
        <v>210</v>
      </c>
      <c r="B149" s="38" t="s">
        <v>169</v>
      </c>
      <c r="C149" s="106">
        <f>'[1]A. HTT General'!$C$149</f>
        <v>152.17099999999999</v>
      </c>
      <c r="E149" s="38"/>
      <c r="F149" s="112">
        <f t="shared" si="12"/>
        <v>2.9702615085604725E-3</v>
      </c>
      <c r="G149" s="112" t="str">
        <f t="shared" si="13"/>
        <v/>
      </c>
      <c r="H149" s="20"/>
      <c r="L149" s="20"/>
      <c r="M149" s="20"/>
    </row>
    <row r="150" spans="1:13" x14ac:dyDescent="0.25">
      <c r="A150" s="22" t="s">
        <v>211</v>
      </c>
      <c r="B150" s="38" t="s">
        <v>1806</v>
      </c>
      <c r="C150" s="98"/>
      <c r="E150" s="38"/>
      <c r="F150" s="112">
        <f t="shared" si="12"/>
        <v>0</v>
      </c>
      <c r="G150" s="112" t="str">
        <f t="shared" si="13"/>
        <v/>
      </c>
      <c r="H150" s="20"/>
      <c r="L150" s="20"/>
      <c r="M150" s="20"/>
    </row>
    <row r="151" spans="1:13" x14ac:dyDescent="0.25">
      <c r="A151" s="22" t="s">
        <v>212</v>
      </c>
      <c r="B151" s="38" t="s">
        <v>184</v>
      </c>
      <c r="E151" s="38"/>
      <c r="F151" s="112">
        <f t="shared" si="12"/>
        <v>0</v>
      </c>
      <c r="G151" s="112" t="str">
        <f t="shared" si="13"/>
        <v/>
      </c>
      <c r="H151" s="20"/>
      <c r="L151" s="20"/>
      <c r="M151" s="20"/>
    </row>
    <row r="152" spans="1:13" x14ac:dyDescent="0.25">
      <c r="A152" s="22" t="s">
        <v>213</v>
      </c>
      <c r="B152" s="38" t="s">
        <v>186</v>
      </c>
      <c r="C152" s="104"/>
      <c r="E152" s="38"/>
      <c r="F152" s="112">
        <f t="shared" si="12"/>
        <v>0</v>
      </c>
      <c r="G152" s="112" t="str">
        <f t="shared" si="13"/>
        <v/>
      </c>
      <c r="H152" s="20"/>
      <c r="L152" s="20"/>
      <c r="M152" s="20"/>
    </row>
    <row r="153" spans="1:13" x14ac:dyDescent="0.25">
      <c r="A153" s="22" t="s">
        <v>214</v>
      </c>
      <c r="B153" s="18" t="s">
        <v>1581</v>
      </c>
      <c r="C153" s="47">
        <f>'[1]A. HTT General'!$C$153</f>
        <v>185.624</v>
      </c>
      <c r="D153" s="47"/>
      <c r="E153" s="38"/>
      <c r="F153" s="57">
        <f t="shared" si="12"/>
        <v>3.6232384768781776E-3</v>
      </c>
      <c r="G153" s="107"/>
      <c r="H153" s="20"/>
      <c r="L153" s="20"/>
      <c r="M153" s="20"/>
    </row>
    <row r="154" spans="1:13" outlineLevel="1" x14ac:dyDescent="0.25">
      <c r="A154" s="22" t="s">
        <v>215</v>
      </c>
      <c r="B154" s="22" t="s">
        <v>92</v>
      </c>
      <c r="C154" s="98"/>
      <c r="E154" s="38"/>
      <c r="F154" s="112">
        <f t="shared" si="12"/>
        <v>0</v>
      </c>
      <c r="G154" s="112" t="str">
        <f t="shared" ref="G154" si="14">IF($D$153=0,"",IF(D154="[for completion]","",D154/$D$153))</f>
        <v/>
      </c>
      <c r="H154" s="20"/>
      <c r="L154" s="20"/>
      <c r="M154" s="20"/>
    </row>
    <row r="155" spans="1:13" outlineLevel="1" x14ac:dyDescent="0.25">
      <c r="A155" s="22" t="s">
        <v>216</v>
      </c>
      <c r="B155" s="51" t="s">
        <v>94</v>
      </c>
      <c r="C155" s="98">
        <f>SUM(C138:C154)</f>
        <v>51231.516000000003</v>
      </c>
      <c r="D155" s="98">
        <f>SUM(D138:D154)</f>
        <v>51141.216</v>
      </c>
      <c r="E155" s="38"/>
      <c r="F155" s="57">
        <f>SUM(F138:F154)</f>
        <v>0.99999999999999989</v>
      </c>
      <c r="G155" s="57">
        <f>SUM(G138:G154)</f>
        <v>1</v>
      </c>
      <c r="H155" s="20"/>
      <c r="L155" s="20"/>
      <c r="M155" s="20"/>
    </row>
    <row r="156" spans="1:13" outlineLevel="1" x14ac:dyDescent="0.25">
      <c r="A156" s="22" t="s">
        <v>217</v>
      </c>
      <c r="B156" s="51" t="s">
        <v>96</v>
      </c>
      <c r="E156" s="38"/>
      <c r="F156" s="112"/>
      <c r="G156" s="112"/>
      <c r="H156" s="20"/>
      <c r="L156" s="20"/>
      <c r="M156" s="20"/>
    </row>
    <row r="157" spans="1:13" outlineLevel="1" x14ac:dyDescent="0.25">
      <c r="A157" s="22" t="s">
        <v>218</v>
      </c>
      <c r="B157" s="51" t="s">
        <v>96</v>
      </c>
      <c r="E157" s="38"/>
      <c r="F157" s="112"/>
      <c r="G157" s="112"/>
      <c r="H157" s="20"/>
      <c r="L157" s="20"/>
      <c r="M157" s="20"/>
    </row>
    <row r="158" spans="1:13" hidden="1" outlineLevel="1" x14ac:dyDescent="0.25">
      <c r="A158" s="22" t="s">
        <v>219</v>
      </c>
      <c r="B158" s="51" t="s">
        <v>96</v>
      </c>
      <c r="E158" s="38"/>
      <c r="F158" s="112"/>
      <c r="G158" s="112"/>
      <c r="H158" s="20"/>
      <c r="L158" s="20"/>
      <c r="M158" s="20"/>
    </row>
    <row r="159" spans="1:13" hidden="1" outlineLevel="1" x14ac:dyDescent="0.25">
      <c r="A159" s="22" t="s">
        <v>220</v>
      </c>
      <c r="B159" s="51" t="s">
        <v>96</v>
      </c>
      <c r="E159" s="38"/>
      <c r="F159" s="112"/>
      <c r="G159" s="112"/>
      <c r="H159" s="20"/>
      <c r="L159" s="20"/>
      <c r="M159" s="20"/>
    </row>
    <row r="160" spans="1:13" hidden="1" outlineLevel="1" x14ac:dyDescent="0.25">
      <c r="A160" s="22" t="s">
        <v>221</v>
      </c>
      <c r="B160" s="51" t="s">
        <v>96</v>
      </c>
      <c r="E160" s="38"/>
      <c r="F160" s="112"/>
      <c r="G160" s="112"/>
      <c r="H160" s="20"/>
      <c r="L160" s="20"/>
      <c r="M160" s="20"/>
    </row>
    <row r="161" spans="1:13" hidden="1" outlineLevel="1" x14ac:dyDescent="0.25">
      <c r="A161" s="22" t="s">
        <v>222</v>
      </c>
      <c r="B161" s="51" t="s">
        <v>96</v>
      </c>
      <c r="E161" s="38"/>
      <c r="F161" s="48"/>
      <c r="G161" s="112"/>
      <c r="H161" s="20"/>
      <c r="L161" s="20"/>
      <c r="M161" s="20"/>
    </row>
    <row r="162" spans="1:13" hidden="1" outlineLevel="1" x14ac:dyDescent="0.25">
      <c r="A162" s="22" t="s">
        <v>223</v>
      </c>
      <c r="B162" s="51" t="s">
        <v>96</v>
      </c>
      <c r="C162" s="52"/>
      <c r="D162" s="52"/>
      <c r="E162" s="52"/>
      <c r="F162" s="112"/>
      <c r="G162" s="112"/>
      <c r="H162" s="20"/>
      <c r="L162" s="20"/>
      <c r="M162" s="20"/>
    </row>
    <row r="163" spans="1:13" ht="15" customHeight="1" x14ac:dyDescent="0.25">
      <c r="A163" s="40"/>
      <c r="B163" s="41" t="s">
        <v>224</v>
      </c>
      <c r="C163" s="95" t="s">
        <v>160</v>
      </c>
      <c r="D163" s="95" t="s">
        <v>161</v>
      </c>
      <c r="E163" s="42"/>
      <c r="F163" s="125" t="s">
        <v>162</v>
      </c>
      <c r="G163" s="125" t="s">
        <v>163</v>
      </c>
      <c r="H163" s="20"/>
      <c r="L163" s="20"/>
      <c r="M163" s="20"/>
    </row>
    <row r="164" spans="1:13" x14ac:dyDescent="0.25">
      <c r="A164" s="22" t="s">
        <v>226</v>
      </c>
      <c r="B164" s="20" t="s">
        <v>227</v>
      </c>
      <c r="C164" s="98">
        <f>'[1]A. HTT General'!$C164</f>
        <v>47879.921999999999</v>
      </c>
      <c r="D164" s="98">
        <f>'[1]A. HTT General'!$D$164</f>
        <v>33034.667999999998</v>
      </c>
      <c r="E164" s="58"/>
      <c r="F164" s="114">
        <f>IF($C$167=0,"",IF(C164="[for completion]","",C164/$C$167))</f>
        <v>0.93457943086088979</v>
      </c>
      <c r="G164" s="114">
        <f t="shared" ref="G164" si="15">IF($D$167=0,"",IF(D164="[for completion]","",D164/$D$167))</f>
        <v>0.64594994536382744</v>
      </c>
      <c r="H164" s="20"/>
      <c r="L164" s="20"/>
      <c r="M164" s="20"/>
    </row>
    <row r="165" spans="1:13" x14ac:dyDescent="0.25">
      <c r="A165" s="22" t="s">
        <v>228</v>
      </c>
      <c r="B165" s="20" t="s">
        <v>229</v>
      </c>
      <c r="C165" s="98">
        <f>'[1]A. HTT General'!$C165</f>
        <v>1183.75</v>
      </c>
      <c r="D165" s="98">
        <f>'[1]A. HTT General'!$D$165</f>
        <v>18106.551589999999</v>
      </c>
      <c r="E165" s="58"/>
      <c r="F165" s="114">
        <f t="shared" ref="F165:F166" si="16">IF($C$167=0,"",IF(C165="[for completion]","",C165/$C$167))</f>
        <v>2.3105893975382381E-2</v>
      </c>
      <c r="G165" s="114">
        <f>IF($D$167=0,"",IF(D165="[for completion]","",D165/$D$167))</f>
        <v>0.35405005463617262</v>
      </c>
      <c r="H165" s="20"/>
      <c r="L165" s="20"/>
      <c r="M165" s="20"/>
    </row>
    <row r="166" spans="1:13" x14ac:dyDescent="0.25">
      <c r="A166" s="22" t="s">
        <v>230</v>
      </c>
      <c r="B166" s="20" t="s">
        <v>92</v>
      </c>
      <c r="C166" s="98">
        <f>'[1]A. HTT General'!$C166</f>
        <v>2167.8449999999998</v>
      </c>
      <c r="E166" s="58"/>
      <c r="F166" s="114">
        <f t="shared" si="16"/>
        <v>4.2314675163727826E-2</v>
      </c>
      <c r="G166" s="114">
        <f t="shared" ref="G166" si="17">IF($D$167=0,"",IF(D166="[for completion]","",D166/$D$167))</f>
        <v>0</v>
      </c>
      <c r="H166" s="20"/>
      <c r="L166" s="20"/>
      <c r="M166" s="20"/>
    </row>
    <row r="167" spans="1:13" x14ac:dyDescent="0.25">
      <c r="A167" s="22" t="s">
        <v>231</v>
      </c>
      <c r="B167" s="59" t="s">
        <v>94</v>
      </c>
      <c r="C167" s="47">
        <f>SUM(C164:C166)</f>
        <v>51231.517</v>
      </c>
      <c r="D167" s="47">
        <f>SUM(D164:D166)</f>
        <v>51141.219589999993</v>
      </c>
      <c r="E167" s="58"/>
      <c r="F167" s="114">
        <f>SUM(F164:F166)</f>
        <v>1</v>
      </c>
      <c r="G167" s="114">
        <f>SUM(G164:G166)</f>
        <v>1</v>
      </c>
      <c r="H167" s="20"/>
      <c r="L167" s="20"/>
      <c r="M167" s="20"/>
    </row>
    <row r="168" spans="1:13" hidden="1" outlineLevel="1" x14ac:dyDescent="0.25">
      <c r="A168" s="22" t="s">
        <v>232</v>
      </c>
      <c r="B168" s="59"/>
      <c r="C168" s="20"/>
      <c r="D168" s="20"/>
      <c r="E168" s="58"/>
      <c r="F168" s="114"/>
      <c r="G168" s="126"/>
      <c r="H168" s="20"/>
      <c r="L168" s="20"/>
      <c r="M168" s="20"/>
    </row>
    <row r="169" spans="1:13" hidden="1" outlineLevel="1" x14ac:dyDescent="0.25">
      <c r="A169" s="22" t="s">
        <v>233</v>
      </c>
      <c r="B169" s="59"/>
      <c r="C169" s="20"/>
      <c r="D169" s="20"/>
      <c r="E169" s="58"/>
      <c r="F169" s="114"/>
      <c r="G169" s="126"/>
      <c r="H169" s="20"/>
      <c r="L169" s="20"/>
      <c r="M169" s="20"/>
    </row>
    <row r="170" spans="1:13" hidden="1" outlineLevel="1" x14ac:dyDescent="0.25">
      <c r="A170" s="22" t="s">
        <v>234</v>
      </c>
      <c r="B170" s="59"/>
      <c r="C170" s="20"/>
      <c r="D170" s="20"/>
      <c r="E170" s="58"/>
      <c r="F170" s="114"/>
      <c r="G170" s="126"/>
      <c r="H170" s="20"/>
      <c r="L170" s="20"/>
      <c r="M170" s="20"/>
    </row>
    <row r="171" spans="1:13" hidden="1" outlineLevel="1" x14ac:dyDescent="0.25">
      <c r="A171" s="22" t="s">
        <v>235</v>
      </c>
      <c r="B171" s="59"/>
      <c r="C171" s="20"/>
      <c r="D171" s="20"/>
      <c r="E171" s="58"/>
      <c r="F171" s="114"/>
      <c r="G171" s="126"/>
      <c r="H171" s="20"/>
      <c r="L171" s="20"/>
      <c r="M171" s="20"/>
    </row>
    <row r="172" spans="1:13" hidden="1" outlineLevel="1" x14ac:dyDescent="0.25">
      <c r="A172" s="22" t="s">
        <v>236</v>
      </c>
      <c r="B172" s="59"/>
      <c r="C172" s="20"/>
      <c r="D172" s="20"/>
      <c r="E172" s="58"/>
      <c r="F172" s="114"/>
      <c r="G172" s="126"/>
      <c r="H172" s="20"/>
      <c r="L172" s="20"/>
      <c r="M172" s="20"/>
    </row>
    <row r="173" spans="1:13" ht="15" customHeight="1" collapsed="1" x14ac:dyDescent="0.25">
      <c r="A173" s="40"/>
      <c r="B173" s="41" t="s">
        <v>237</v>
      </c>
      <c r="C173" s="40" t="s">
        <v>61</v>
      </c>
      <c r="D173" s="40"/>
      <c r="E173" s="42"/>
      <c r="F173" s="121" t="s">
        <v>238</v>
      </c>
      <c r="G173" s="121"/>
      <c r="H173" s="20"/>
      <c r="L173" s="20"/>
      <c r="M173" s="20"/>
    </row>
    <row r="174" spans="1:13" ht="15" customHeight="1" x14ac:dyDescent="0.25">
      <c r="A174" s="22" t="s">
        <v>239</v>
      </c>
      <c r="B174" s="38" t="s">
        <v>240</v>
      </c>
      <c r="C174" s="98">
        <f>'[1]A. HTT General'!$C$174</f>
        <v>58.321635310001376</v>
      </c>
      <c r="D174" s="35"/>
      <c r="E174" s="28"/>
      <c r="F174" s="112">
        <f>IF($C$179=0,"",IF(C174="[for completion]","",C174/$C$179))</f>
        <v>1.2937994185298113E-2</v>
      </c>
      <c r="G174" s="112"/>
      <c r="H174" s="20"/>
      <c r="L174" s="20"/>
      <c r="M174" s="20"/>
    </row>
    <row r="175" spans="1:13" ht="30.75" customHeight="1" x14ac:dyDescent="0.25">
      <c r="A175" s="22" t="s">
        <v>9</v>
      </c>
      <c r="B175" s="38" t="s">
        <v>1219</v>
      </c>
      <c r="C175" s="104"/>
      <c r="E175" s="50"/>
      <c r="F175" s="112">
        <f>IF($C$179=0,"",IF(C175="[for completion]","",C175/$C$179))</f>
        <v>0</v>
      </c>
      <c r="G175" s="112"/>
      <c r="H175" s="20"/>
      <c r="L175" s="20"/>
      <c r="M175" s="20"/>
    </row>
    <row r="176" spans="1:13" x14ac:dyDescent="0.25">
      <c r="A176" s="22" t="s">
        <v>241</v>
      </c>
      <c r="B176" s="38" t="s">
        <v>242</v>
      </c>
      <c r="C176" s="104">
        <f>'[1]A. HTT General'!$C176</f>
        <v>527</v>
      </c>
      <c r="E176" s="50"/>
      <c r="F176" s="112">
        <f>IF($C$179=0,"",IF(C176="[for completion]","",C176/$C$179))</f>
        <v>0.11690898067947102</v>
      </c>
      <c r="G176" s="112"/>
      <c r="H176" s="20"/>
      <c r="L176" s="20"/>
      <c r="M176" s="20"/>
    </row>
    <row r="177" spans="1:13" x14ac:dyDescent="0.25">
      <c r="A177" s="22" t="s">
        <v>243</v>
      </c>
      <c r="B177" s="38" t="s">
        <v>244</v>
      </c>
      <c r="C177" s="104">
        <f>'[1]A. HTT General'!$C177</f>
        <v>3922.4586646899979</v>
      </c>
      <c r="E177" s="50"/>
      <c r="F177" s="112">
        <f t="shared" ref="F177:F187" si="18">IF($C$179=0,"",IF(C177="[for completion]","",C177/$C$179))</f>
        <v>0.87015302513523085</v>
      </c>
      <c r="G177" s="112"/>
      <c r="H177" s="20"/>
      <c r="L177" s="20"/>
      <c r="M177" s="20"/>
    </row>
    <row r="178" spans="1:13" x14ac:dyDescent="0.25">
      <c r="A178" s="22" t="s">
        <v>245</v>
      </c>
      <c r="B178" s="38" t="s">
        <v>92</v>
      </c>
      <c r="C178" s="98"/>
      <c r="E178" s="50"/>
      <c r="F178" s="112">
        <f t="shared" si="18"/>
        <v>0</v>
      </c>
      <c r="G178" s="112"/>
      <c r="H178" s="20"/>
      <c r="L178" s="20"/>
      <c r="M178" s="20"/>
    </row>
    <row r="179" spans="1:13" x14ac:dyDescent="0.25">
      <c r="A179" s="22" t="s">
        <v>10</v>
      </c>
      <c r="B179" s="54" t="s">
        <v>94</v>
      </c>
      <c r="C179" s="104">
        <f>SUM(C174:C177)</f>
        <v>4507.7802999999994</v>
      </c>
      <c r="E179" s="50"/>
      <c r="F179" s="113">
        <f>SUM(F174:F178)</f>
        <v>1</v>
      </c>
      <c r="G179" s="112"/>
      <c r="H179" s="20"/>
      <c r="L179" s="20"/>
      <c r="M179" s="20"/>
    </row>
    <row r="180" spans="1:13" outlineLevel="1" x14ac:dyDescent="0.25">
      <c r="A180" s="22" t="s">
        <v>246</v>
      </c>
      <c r="B180" s="60" t="s">
        <v>247</v>
      </c>
      <c r="E180" s="50"/>
      <c r="F180" s="112">
        <f t="shared" si="18"/>
        <v>0</v>
      </c>
      <c r="G180" s="112"/>
      <c r="H180" s="20"/>
      <c r="L180" s="20"/>
      <c r="M180" s="20"/>
    </row>
    <row r="181" spans="1:13" s="60" customFormat="1" ht="30" outlineLevel="1" x14ac:dyDescent="0.25">
      <c r="A181" s="22" t="s">
        <v>248</v>
      </c>
      <c r="B181" s="60" t="s">
        <v>249</v>
      </c>
      <c r="F181" s="112">
        <f t="shared" si="18"/>
        <v>0</v>
      </c>
      <c r="G181" s="127"/>
    </row>
    <row r="182" spans="1:13" ht="30" outlineLevel="1" x14ac:dyDescent="0.25">
      <c r="A182" s="22" t="s">
        <v>250</v>
      </c>
      <c r="B182" s="60" t="s">
        <v>251</v>
      </c>
      <c r="E182" s="50"/>
      <c r="F182" s="112">
        <f t="shared" si="18"/>
        <v>0</v>
      </c>
      <c r="G182" s="112"/>
      <c r="H182" s="20"/>
      <c r="L182" s="20"/>
      <c r="M182" s="20"/>
    </row>
    <row r="183" spans="1:13" outlineLevel="1" x14ac:dyDescent="0.25">
      <c r="A183" s="22" t="s">
        <v>252</v>
      </c>
      <c r="B183" s="60" t="s">
        <v>253</v>
      </c>
      <c r="C183" s="104">
        <f>'[1]A. HTT General'!$C183</f>
        <v>527</v>
      </c>
      <c r="E183" s="50"/>
      <c r="F183" s="112">
        <f t="shared" si="18"/>
        <v>0.11690898067947102</v>
      </c>
      <c r="G183" s="112"/>
      <c r="H183" s="20"/>
      <c r="L183" s="20"/>
      <c r="M183" s="20"/>
    </row>
    <row r="184" spans="1:13" s="60" customFormat="1" ht="30" outlineLevel="1" x14ac:dyDescent="0.25">
      <c r="A184" s="22" t="s">
        <v>254</v>
      </c>
      <c r="B184" s="60" t="s">
        <v>255</v>
      </c>
      <c r="F184" s="112">
        <f t="shared" si="18"/>
        <v>0</v>
      </c>
      <c r="G184" s="127"/>
    </row>
    <row r="185" spans="1:13" ht="30" outlineLevel="1" x14ac:dyDescent="0.25">
      <c r="A185" s="22" t="s">
        <v>256</v>
      </c>
      <c r="B185" s="60" t="s">
        <v>257</v>
      </c>
      <c r="E185" s="50"/>
      <c r="F185" s="112">
        <f t="shared" si="18"/>
        <v>0</v>
      </c>
      <c r="G185" s="112"/>
      <c r="H185" s="20"/>
      <c r="L185" s="20"/>
      <c r="M185" s="20"/>
    </row>
    <row r="186" spans="1:13" outlineLevel="1" x14ac:dyDescent="0.25">
      <c r="A186" s="22" t="s">
        <v>258</v>
      </c>
      <c r="B186" s="60" t="s">
        <v>259</v>
      </c>
      <c r="E186" s="50"/>
      <c r="F186" s="112">
        <f t="shared" si="18"/>
        <v>0</v>
      </c>
      <c r="G186" s="112"/>
      <c r="H186" s="20"/>
      <c r="L186" s="20"/>
      <c r="M186" s="20"/>
    </row>
    <row r="187" spans="1:13" outlineLevel="1" x14ac:dyDescent="0.25">
      <c r="A187" s="22" t="s">
        <v>260</v>
      </c>
      <c r="B187" s="60" t="s">
        <v>261</v>
      </c>
      <c r="C187" s="104">
        <f>'[1]A. HTT General'!$C187</f>
        <v>3980.7802999999994</v>
      </c>
      <c r="E187" s="50"/>
      <c r="F187" s="112">
        <f t="shared" si="18"/>
        <v>0.88309101932052902</v>
      </c>
      <c r="G187" s="112"/>
      <c r="H187" s="20"/>
      <c r="L187" s="20"/>
      <c r="M187" s="20"/>
    </row>
    <row r="188" spans="1:13" outlineLevel="1" x14ac:dyDescent="0.25">
      <c r="A188" s="22" t="s">
        <v>262</v>
      </c>
      <c r="B188" s="60"/>
      <c r="E188" s="50"/>
      <c r="F188" s="112"/>
      <c r="G188" s="112"/>
      <c r="H188" s="20"/>
      <c r="L188" s="20"/>
      <c r="M188" s="20"/>
    </row>
    <row r="189" spans="1:13" outlineLevel="1" x14ac:dyDescent="0.25">
      <c r="A189" s="22" t="s">
        <v>263</v>
      </c>
      <c r="B189" s="60"/>
      <c r="E189" s="50"/>
      <c r="F189" s="112"/>
      <c r="G189" s="112"/>
      <c r="H189" s="20"/>
      <c r="L189" s="20"/>
      <c r="M189" s="20"/>
    </row>
    <row r="190" spans="1:13" outlineLevel="1" x14ac:dyDescent="0.25">
      <c r="A190" s="22" t="s">
        <v>264</v>
      </c>
      <c r="B190" s="60"/>
      <c r="E190" s="50"/>
      <c r="F190" s="112"/>
      <c r="G190" s="112"/>
      <c r="H190" s="20"/>
      <c r="L190" s="20"/>
      <c r="M190" s="20"/>
    </row>
    <row r="191" spans="1:13" outlineLevel="1" x14ac:dyDescent="0.25">
      <c r="A191" s="22" t="s">
        <v>265</v>
      </c>
      <c r="B191" s="51"/>
      <c r="E191" s="50"/>
      <c r="F191" s="112">
        <f t="shared" ref="F191" si="19">IF($C$179=0,"",IF(C191="[for completion]","",C191/$C$179))</f>
        <v>0</v>
      </c>
      <c r="G191" s="112"/>
      <c r="H191" s="20"/>
      <c r="L191" s="20"/>
      <c r="M191" s="20"/>
    </row>
    <row r="192" spans="1:13" ht="15" customHeight="1" x14ac:dyDescent="0.25">
      <c r="A192" s="40"/>
      <c r="B192" s="41" t="s">
        <v>266</v>
      </c>
      <c r="C192" s="40" t="s">
        <v>61</v>
      </c>
      <c r="D192" s="40"/>
      <c r="E192" s="42"/>
      <c r="F192" s="121" t="s">
        <v>238</v>
      </c>
      <c r="G192" s="121"/>
      <c r="H192" s="20"/>
      <c r="L192" s="20"/>
      <c r="M192" s="20"/>
    </row>
    <row r="193" spans="1:13" x14ac:dyDescent="0.25">
      <c r="A193" s="22" t="s">
        <v>267</v>
      </c>
      <c r="B193" s="38" t="s">
        <v>268</v>
      </c>
      <c r="C193" s="98">
        <f>'[1]A. HTT General'!$C$193</f>
        <v>4507.7802999999994</v>
      </c>
      <c r="E193" s="47"/>
      <c r="F193" s="112">
        <f t="shared" ref="F193:F206" si="20">IF($C$208=0,"",IF(C193="[for completion]","",C193/$C$208))</f>
        <v>1</v>
      </c>
      <c r="G193" s="112"/>
      <c r="H193" s="20"/>
      <c r="L193" s="20"/>
      <c r="M193" s="20"/>
    </row>
    <row r="194" spans="1:13" x14ac:dyDescent="0.25">
      <c r="A194" s="22" t="s">
        <v>269</v>
      </c>
      <c r="B194" s="38" t="s">
        <v>270</v>
      </c>
      <c r="E194" s="50"/>
      <c r="F194" s="112">
        <f t="shared" si="20"/>
        <v>0</v>
      </c>
      <c r="G194" s="113"/>
      <c r="H194" s="20"/>
      <c r="L194" s="20"/>
      <c r="M194" s="20"/>
    </row>
    <row r="195" spans="1:13" x14ac:dyDescent="0.25">
      <c r="A195" s="22" t="s">
        <v>271</v>
      </c>
      <c r="B195" s="38" t="s">
        <v>272</v>
      </c>
      <c r="E195" s="50"/>
      <c r="F195" s="112">
        <f t="shared" si="20"/>
        <v>0</v>
      </c>
      <c r="G195" s="113"/>
      <c r="H195" s="20"/>
      <c r="L195" s="20"/>
      <c r="M195" s="20"/>
    </row>
    <row r="196" spans="1:13" x14ac:dyDescent="0.25">
      <c r="A196" s="22" t="s">
        <v>273</v>
      </c>
      <c r="B196" s="38" t="s">
        <v>274</v>
      </c>
      <c r="E196" s="50"/>
      <c r="F196" s="112">
        <f t="shared" si="20"/>
        <v>0</v>
      </c>
      <c r="G196" s="113"/>
      <c r="H196" s="20"/>
      <c r="L196" s="20"/>
      <c r="M196" s="20"/>
    </row>
    <row r="197" spans="1:13" x14ac:dyDescent="0.25">
      <c r="A197" s="22" t="s">
        <v>275</v>
      </c>
      <c r="B197" s="38" t="s">
        <v>276</v>
      </c>
      <c r="E197" s="50"/>
      <c r="F197" s="112">
        <f t="shared" si="20"/>
        <v>0</v>
      </c>
      <c r="G197" s="113"/>
      <c r="H197" s="20"/>
      <c r="L197" s="20"/>
      <c r="M197" s="20"/>
    </row>
    <row r="198" spans="1:13" x14ac:dyDescent="0.25">
      <c r="A198" s="22" t="s">
        <v>277</v>
      </c>
      <c r="B198" s="38" t="s">
        <v>278</v>
      </c>
      <c r="E198" s="50"/>
      <c r="F198" s="112">
        <f t="shared" si="20"/>
        <v>0</v>
      </c>
      <c r="G198" s="113"/>
      <c r="H198" s="20"/>
      <c r="L198" s="20"/>
      <c r="M198" s="20"/>
    </row>
    <row r="199" spans="1:13" x14ac:dyDescent="0.25">
      <c r="A199" s="22" t="s">
        <v>279</v>
      </c>
      <c r="B199" s="38" t="s">
        <v>280</v>
      </c>
      <c r="E199" s="50"/>
      <c r="F199" s="112">
        <f t="shared" si="20"/>
        <v>0</v>
      </c>
      <c r="G199" s="113"/>
      <c r="H199" s="20"/>
      <c r="L199" s="20"/>
      <c r="M199" s="20"/>
    </row>
    <row r="200" spans="1:13" x14ac:dyDescent="0.25">
      <c r="A200" s="22" t="s">
        <v>281</v>
      </c>
      <c r="B200" s="38" t="s">
        <v>12</v>
      </c>
      <c r="E200" s="50"/>
      <c r="F200" s="112">
        <f t="shared" si="20"/>
        <v>0</v>
      </c>
      <c r="G200" s="113"/>
      <c r="H200" s="20"/>
      <c r="L200" s="20"/>
      <c r="M200" s="20"/>
    </row>
    <row r="201" spans="1:13" x14ac:dyDescent="0.25">
      <c r="A201" s="22" t="s">
        <v>282</v>
      </c>
      <c r="B201" s="38" t="s">
        <v>283</v>
      </c>
      <c r="E201" s="50"/>
      <c r="F201" s="112">
        <f t="shared" si="20"/>
        <v>0</v>
      </c>
      <c r="G201" s="113"/>
      <c r="H201" s="20"/>
      <c r="L201" s="20"/>
      <c r="M201" s="20"/>
    </row>
    <row r="202" spans="1:13" x14ac:dyDescent="0.25">
      <c r="A202" s="22" t="s">
        <v>284</v>
      </c>
      <c r="B202" s="38" t="s">
        <v>285</v>
      </c>
      <c r="E202" s="50"/>
      <c r="F202" s="112">
        <f t="shared" si="20"/>
        <v>0</v>
      </c>
      <c r="G202" s="113"/>
      <c r="H202" s="20"/>
      <c r="L202" s="20"/>
      <c r="M202" s="20"/>
    </row>
    <row r="203" spans="1:13" x14ac:dyDescent="0.25">
      <c r="A203" s="22" t="s">
        <v>286</v>
      </c>
      <c r="B203" s="38" t="s">
        <v>287</v>
      </c>
      <c r="E203" s="50"/>
      <c r="F203" s="112">
        <f t="shared" si="20"/>
        <v>0</v>
      </c>
      <c r="G203" s="113"/>
      <c r="H203" s="20"/>
      <c r="L203" s="20"/>
      <c r="M203" s="20"/>
    </row>
    <row r="204" spans="1:13" x14ac:dyDescent="0.25">
      <c r="A204" s="22" t="s">
        <v>288</v>
      </c>
      <c r="B204" s="38" t="s">
        <v>289</v>
      </c>
      <c r="E204" s="50"/>
      <c r="F204" s="112">
        <f t="shared" si="20"/>
        <v>0</v>
      </c>
      <c r="G204" s="113"/>
      <c r="H204" s="20"/>
      <c r="L204" s="20"/>
      <c r="M204" s="20"/>
    </row>
    <row r="205" spans="1:13" x14ac:dyDescent="0.25">
      <c r="A205" s="22" t="s">
        <v>290</v>
      </c>
      <c r="B205" s="38" t="s">
        <v>291</v>
      </c>
      <c r="E205" s="50"/>
      <c r="F205" s="112">
        <f t="shared" si="20"/>
        <v>0</v>
      </c>
      <c r="G205" s="113"/>
      <c r="H205" s="20"/>
      <c r="L205" s="20"/>
      <c r="M205" s="20"/>
    </row>
    <row r="206" spans="1:13" x14ac:dyDescent="0.25">
      <c r="A206" s="22" t="s">
        <v>292</v>
      </c>
      <c r="B206" s="38" t="s">
        <v>92</v>
      </c>
      <c r="E206" s="50"/>
      <c r="F206" s="112">
        <f t="shared" si="20"/>
        <v>0</v>
      </c>
      <c r="G206" s="113"/>
      <c r="H206" s="20"/>
      <c r="L206" s="20"/>
      <c r="M206" s="20"/>
    </row>
    <row r="207" spans="1:13" x14ac:dyDescent="0.25">
      <c r="A207" s="22" t="s">
        <v>293</v>
      </c>
      <c r="B207" s="49" t="s">
        <v>294</v>
      </c>
      <c r="C207" s="98">
        <f>C193</f>
        <v>4507.7802999999994</v>
      </c>
      <c r="E207" s="50"/>
      <c r="F207" s="112"/>
      <c r="G207" s="113"/>
      <c r="H207" s="20"/>
      <c r="L207" s="20"/>
      <c r="M207" s="20"/>
    </row>
    <row r="208" spans="1:13" x14ac:dyDescent="0.25">
      <c r="A208" s="22" t="s">
        <v>295</v>
      </c>
      <c r="B208" s="54" t="s">
        <v>94</v>
      </c>
      <c r="C208" s="98">
        <f>C207</f>
        <v>4507.7802999999994</v>
      </c>
      <c r="D208" s="38"/>
      <c r="E208" s="50"/>
      <c r="F208" s="113">
        <f>SUM(F193:F206)</f>
        <v>1</v>
      </c>
      <c r="G208" s="113"/>
      <c r="H208" s="20"/>
      <c r="L208" s="20"/>
      <c r="M208" s="20"/>
    </row>
    <row r="209" spans="1:13" hidden="1" outlineLevel="1" x14ac:dyDescent="0.25">
      <c r="A209" s="22" t="s">
        <v>296</v>
      </c>
      <c r="B209" s="51"/>
      <c r="E209" s="50"/>
      <c r="F209" s="112">
        <f>IF($C$208=0,"",IF(C209="[for completion]","",C209/$C$208))</f>
        <v>0</v>
      </c>
      <c r="G209" s="113"/>
      <c r="H209" s="20"/>
      <c r="L209" s="20"/>
      <c r="M209" s="20"/>
    </row>
    <row r="210" spans="1:13" hidden="1" outlineLevel="1" x14ac:dyDescent="0.25">
      <c r="A210" s="22" t="s">
        <v>297</v>
      </c>
      <c r="B210" s="51"/>
      <c r="E210" s="50"/>
      <c r="F210" s="112">
        <f t="shared" ref="F210:F215" si="21">IF($C$208=0,"",IF(C210="[for completion]","",C210/$C$208))</f>
        <v>0</v>
      </c>
      <c r="G210" s="113"/>
      <c r="H210" s="20"/>
      <c r="L210" s="20"/>
      <c r="M210" s="20"/>
    </row>
    <row r="211" spans="1:13" hidden="1" outlineLevel="1" x14ac:dyDescent="0.25">
      <c r="A211" s="22" t="s">
        <v>298</v>
      </c>
      <c r="B211" s="51"/>
      <c r="E211" s="50"/>
      <c r="F211" s="112">
        <f t="shared" si="21"/>
        <v>0</v>
      </c>
      <c r="G211" s="113"/>
      <c r="H211" s="20"/>
      <c r="L211" s="20"/>
      <c r="M211" s="20"/>
    </row>
    <row r="212" spans="1:13" hidden="1" outlineLevel="1" x14ac:dyDescent="0.25">
      <c r="A212" s="22" t="s">
        <v>299</v>
      </c>
      <c r="B212" s="51"/>
      <c r="E212" s="50"/>
      <c r="F212" s="112">
        <f t="shared" si="21"/>
        <v>0</v>
      </c>
      <c r="G212" s="113"/>
      <c r="H212" s="20"/>
      <c r="L212" s="20"/>
      <c r="M212" s="20"/>
    </row>
    <row r="213" spans="1:13" hidden="1" outlineLevel="1" x14ac:dyDescent="0.25">
      <c r="A213" s="22" t="s">
        <v>300</v>
      </c>
      <c r="B213" s="51"/>
      <c r="E213" s="50"/>
      <c r="F213" s="112">
        <f t="shared" si="21"/>
        <v>0</v>
      </c>
      <c r="G213" s="113"/>
      <c r="H213" s="20"/>
      <c r="L213" s="20"/>
      <c r="M213" s="20"/>
    </row>
    <row r="214" spans="1:13" hidden="1" outlineLevel="1" x14ac:dyDescent="0.25">
      <c r="A214" s="22" t="s">
        <v>301</v>
      </c>
      <c r="B214" s="51"/>
      <c r="E214" s="50"/>
      <c r="F214" s="112">
        <f t="shared" si="21"/>
        <v>0</v>
      </c>
      <c r="G214" s="113"/>
      <c r="H214" s="20"/>
      <c r="L214" s="20"/>
      <c r="M214" s="20"/>
    </row>
    <row r="215" spans="1:13" hidden="1" outlineLevel="1" x14ac:dyDescent="0.25">
      <c r="A215" s="22" t="s">
        <v>302</v>
      </c>
      <c r="B215" s="51"/>
      <c r="E215" s="50"/>
      <c r="F215" s="112">
        <f t="shared" si="21"/>
        <v>0</v>
      </c>
      <c r="G215" s="113"/>
      <c r="H215" s="20"/>
      <c r="L215" s="20"/>
      <c r="M215" s="20"/>
    </row>
    <row r="216" spans="1:13" ht="15" customHeight="1" collapsed="1" x14ac:dyDescent="0.25">
      <c r="A216" s="40"/>
      <c r="B216" s="41" t="s">
        <v>303</v>
      </c>
      <c r="C216" s="40" t="s">
        <v>61</v>
      </c>
      <c r="D216" s="40"/>
      <c r="E216" s="42"/>
      <c r="F216" s="121" t="s">
        <v>83</v>
      </c>
      <c r="G216" s="121" t="s">
        <v>225</v>
      </c>
      <c r="H216" s="20"/>
      <c r="L216" s="20"/>
      <c r="M216" s="20"/>
    </row>
    <row r="217" spans="1:13" x14ac:dyDescent="0.25">
      <c r="A217" s="22" t="s">
        <v>304</v>
      </c>
      <c r="B217" s="18" t="s">
        <v>305</v>
      </c>
      <c r="C217" s="98">
        <f>'[1]A. HTT General'!$C$217</f>
        <v>4507.7802999999994</v>
      </c>
      <c r="E217" s="58"/>
      <c r="F217" s="112">
        <f>IF($C$220=0,"",IF(C217="[for completion]","",C217/$C$38))</f>
        <v>7.5733779451003902E-2</v>
      </c>
      <c r="G217" s="112">
        <f>IF($C$220=0,"",IF(C217="[for completion]","",C217/$C$39))</f>
        <v>8.798842126810337E-2</v>
      </c>
      <c r="H217" s="20"/>
      <c r="L217" s="20"/>
      <c r="M217" s="20"/>
    </row>
    <row r="218" spans="1:13" x14ac:dyDescent="0.25">
      <c r="A218" s="22" t="s">
        <v>306</v>
      </c>
      <c r="B218" s="18" t="s">
        <v>307</v>
      </c>
      <c r="C218" s="98">
        <f>'[1]A. HTT General'!$C$218</f>
        <v>10600</v>
      </c>
      <c r="E218" s="58"/>
      <c r="F218" s="112">
        <f>IF($C$220=0,"",IF(C218="[for completion]","",C218/$C$38))</f>
        <v>0.17808722004056887</v>
      </c>
      <c r="G218" s="112">
        <f>IF($C$220=0,"",IF(C218="[for completion]","",C218/$C$39))</f>
        <v>0.2069038869178908</v>
      </c>
      <c r="H218" s="20"/>
      <c r="L218" s="20"/>
      <c r="M218" s="20"/>
    </row>
    <row r="219" spans="1:13" x14ac:dyDescent="0.25">
      <c r="A219" s="22" t="s">
        <v>308</v>
      </c>
      <c r="B219" s="18" t="s">
        <v>92</v>
      </c>
      <c r="C219" s="98">
        <f>'[1]A. HTT General'!$C$219</f>
        <v>0</v>
      </c>
      <c r="E219" s="58"/>
      <c r="F219" s="112">
        <f t="shared" ref="F219:F227" si="22">IF($C$220=0,"",IF(C219="[for completion]","",C219/$C$220))</f>
        <v>0</v>
      </c>
      <c r="G219" s="112">
        <f t="shared" ref="G219:G227" si="23">IF($C$220=0,"",IF(C219="[for completion]","",C219/$C$220))</f>
        <v>0</v>
      </c>
      <c r="H219" s="20"/>
      <c r="L219" s="20"/>
      <c r="M219" s="20"/>
    </row>
    <row r="220" spans="1:13" x14ac:dyDescent="0.25">
      <c r="A220" s="22" t="s">
        <v>309</v>
      </c>
      <c r="B220" s="54" t="s">
        <v>94</v>
      </c>
      <c r="C220" s="98">
        <f>SUM(C217:C219)</f>
        <v>15107.780299999999</v>
      </c>
      <c r="E220" s="58"/>
      <c r="F220" s="107">
        <f>SUM(F217:F219)</f>
        <v>0.25382099949157277</v>
      </c>
      <c r="G220" s="107">
        <f>SUM(G217:G219)</f>
        <v>0.29489230818599416</v>
      </c>
      <c r="H220" s="20"/>
      <c r="L220" s="20"/>
      <c r="M220" s="20"/>
    </row>
    <row r="221" spans="1:13" hidden="1" outlineLevel="1" x14ac:dyDescent="0.25">
      <c r="A221" s="22" t="s">
        <v>310</v>
      </c>
      <c r="B221" s="51"/>
      <c r="E221" s="58"/>
      <c r="F221" s="112">
        <f t="shared" si="22"/>
        <v>0</v>
      </c>
      <c r="G221" s="112">
        <f t="shared" si="23"/>
        <v>0</v>
      </c>
      <c r="H221" s="20"/>
      <c r="L221" s="20"/>
      <c r="M221" s="20"/>
    </row>
    <row r="222" spans="1:13" hidden="1" outlineLevel="1" x14ac:dyDescent="0.25">
      <c r="A222" s="22" t="s">
        <v>311</v>
      </c>
      <c r="B222" s="51"/>
      <c r="E222" s="58"/>
      <c r="F222" s="112">
        <f t="shared" si="22"/>
        <v>0</v>
      </c>
      <c r="G222" s="112">
        <f t="shared" si="23"/>
        <v>0</v>
      </c>
      <c r="H222" s="20"/>
      <c r="L222" s="20"/>
      <c r="M222" s="20"/>
    </row>
    <row r="223" spans="1:13" hidden="1" outlineLevel="1" x14ac:dyDescent="0.25">
      <c r="A223" s="22" t="s">
        <v>312</v>
      </c>
      <c r="B223" s="51"/>
      <c r="E223" s="58"/>
      <c r="F223" s="112">
        <f t="shared" si="22"/>
        <v>0</v>
      </c>
      <c r="G223" s="112">
        <f t="shared" si="23"/>
        <v>0</v>
      </c>
      <c r="H223" s="20"/>
      <c r="L223" s="20"/>
      <c r="M223" s="20"/>
    </row>
    <row r="224" spans="1:13" hidden="1" outlineLevel="1" x14ac:dyDescent="0.25">
      <c r="A224" s="22" t="s">
        <v>313</v>
      </c>
      <c r="B224" s="51"/>
      <c r="E224" s="58"/>
      <c r="F224" s="112">
        <f t="shared" si="22"/>
        <v>0</v>
      </c>
      <c r="G224" s="112">
        <f t="shared" si="23"/>
        <v>0</v>
      </c>
      <c r="H224" s="20"/>
      <c r="L224" s="20"/>
      <c r="M224" s="20"/>
    </row>
    <row r="225" spans="1:14" hidden="1" outlineLevel="1" x14ac:dyDescent="0.25">
      <c r="A225" s="22" t="s">
        <v>314</v>
      </c>
      <c r="B225" s="51"/>
      <c r="E225" s="58"/>
      <c r="F225" s="112">
        <f t="shared" si="22"/>
        <v>0</v>
      </c>
      <c r="G225" s="112">
        <f t="shared" si="23"/>
        <v>0</v>
      </c>
      <c r="H225" s="20"/>
      <c r="L225" s="20"/>
      <c r="M225" s="20"/>
    </row>
    <row r="226" spans="1:14" hidden="1" outlineLevel="1" x14ac:dyDescent="0.25">
      <c r="A226" s="22" t="s">
        <v>315</v>
      </c>
      <c r="B226" s="51"/>
      <c r="E226" s="38"/>
      <c r="F226" s="112">
        <f t="shared" si="22"/>
        <v>0</v>
      </c>
      <c r="G226" s="112">
        <f t="shared" si="23"/>
        <v>0</v>
      </c>
      <c r="H226" s="20"/>
      <c r="L226" s="20"/>
      <c r="M226" s="20"/>
    </row>
    <row r="227" spans="1:14" hidden="1" outlineLevel="1" x14ac:dyDescent="0.25">
      <c r="A227" s="22" t="s">
        <v>316</v>
      </c>
      <c r="B227" s="51"/>
      <c r="E227" s="58"/>
      <c r="F227" s="112">
        <f t="shared" si="22"/>
        <v>0</v>
      </c>
      <c r="G227" s="112">
        <f t="shared" si="23"/>
        <v>0</v>
      </c>
      <c r="H227" s="20"/>
      <c r="L227" s="20"/>
      <c r="M227" s="20"/>
    </row>
    <row r="228" spans="1:14" ht="15" customHeight="1" collapsed="1" x14ac:dyDescent="0.25">
      <c r="A228" s="40"/>
      <c r="B228" s="41" t="s">
        <v>317</v>
      </c>
      <c r="C228" s="40"/>
      <c r="D228" s="40"/>
      <c r="E228" s="42"/>
      <c r="F228" s="121"/>
      <c r="G228" s="121"/>
      <c r="H228" s="20"/>
      <c r="L228" s="20"/>
      <c r="M228" s="20"/>
    </row>
    <row r="229" spans="1:14" x14ac:dyDescent="0.25">
      <c r="A229" s="22" t="s">
        <v>318</v>
      </c>
      <c r="B229" s="38" t="s">
        <v>319</v>
      </c>
      <c r="C229" s="714" t="s">
        <v>2804</v>
      </c>
      <c r="D229" s="65"/>
      <c r="H229" s="20"/>
      <c r="L229" s="20"/>
      <c r="M229" s="20"/>
    </row>
    <row r="230" spans="1:14" ht="15" customHeight="1" x14ac:dyDescent="0.25">
      <c r="A230" s="40"/>
      <c r="B230" s="41" t="s">
        <v>320</v>
      </c>
      <c r="C230" s="40"/>
      <c r="D230" s="40"/>
      <c r="E230" s="42"/>
      <c r="F230" s="121"/>
      <c r="G230" s="121"/>
      <c r="H230" s="20"/>
      <c r="L230" s="20"/>
      <c r="M230" s="20"/>
    </row>
    <row r="231" spans="1:14" x14ac:dyDescent="0.25">
      <c r="A231" s="22" t="s">
        <v>11</v>
      </c>
      <c r="B231" s="22" t="s">
        <v>1222</v>
      </c>
      <c r="C231" s="98">
        <f>'[1]A. HTT General'!$C$231</f>
        <v>50325</v>
      </c>
      <c r="E231" s="38"/>
      <c r="H231" s="20"/>
      <c r="L231" s="20"/>
      <c r="M231" s="20"/>
    </row>
    <row r="232" spans="1:14" x14ac:dyDescent="0.25">
      <c r="A232" s="22" t="s">
        <v>321</v>
      </c>
      <c r="B232" s="61" t="s">
        <v>322</v>
      </c>
      <c r="C232" s="22" t="s">
        <v>1234</v>
      </c>
      <c r="E232" s="38"/>
      <c r="H232" s="20"/>
      <c r="L232" s="20"/>
      <c r="M232" s="20"/>
    </row>
    <row r="233" spans="1:14" x14ac:dyDescent="0.25">
      <c r="A233" s="22" t="s">
        <v>323</v>
      </c>
      <c r="B233" s="61" t="s">
        <v>324</v>
      </c>
      <c r="C233" s="22" t="s">
        <v>1234</v>
      </c>
      <c r="E233" s="38"/>
      <c r="H233" s="20"/>
      <c r="L233" s="20"/>
      <c r="M233" s="20"/>
    </row>
    <row r="234" spans="1:14" outlineLevel="1" x14ac:dyDescent="0.25">
      <c r="A234" s="22" t="s">
        <v>325</v>
      </c>
      <c r="B234" s="36" t="s">
        <v>326</v>
      </c>
      <c r="C234" s="38"/>
      <c r="D234" s="38"/>
      <c r="E234" s="38"/>
      <c r="H234" s="20"/>
      <c r="L234" s="20"/>
      <c r="M234" s="20"/>
    </row>
    <row r="235" spans="1:14" outlineLevel="1" x14ac:dyDescent="0.25">
      <c r="A235" s="22" t="s">
        <v>327</v>
      </c>
      <c r="B235" s="36" t="s">
        <v>328</v>
      </c>
      <c r="C235" s="38"/>
      <c r="D235" s="38"/>
      <c r="E235" s="38"/>
      <c r="H235" s="20"/>
      <c r="L235" s="20"/>
      <c r="M235" s="20"/>
    </row>
    <row r="236" spans="1:14" outlineLevel="1" x14ac:dyDescent="0.25">
      <c r="A236" s="22" t="s">
        <v>329</v>
      </c>
      <c r="B236" s="36" t="s">
        <v>330</v>
      </c>
      <c r="C236" s="38"/>
      <c r="D236" s="38"/>
      <c r="E236" s="38"/>
      <c r="H236" s="20"/>
      <c r="L236" s="20"/>
      <c r="M236" s="20"/>
    </row>
    <row r="237" spans="1:14" outlineLevel="1" x14ac:dyDescent="0.25">
      <c r="A237" s="22" t="s">
        <v>331</v>
      </c>
      <c r="C237" s="38"/>
      <c r="D237" s="38"/>
      <c r="E237" s="38"/>
      <c r="H237" s="20"/>
      <c r="L237" s="20"/>
      <c r="M237" s="20"/>
    </row>
    <row r="238" spans="1:14" outlineLevel="1" x14ac:dyDescent="0.25">
      <c r="A238" s="22" t="s">
        <v>332</v>
      </c>
      <c r="C238" s="38"/>
      <c r="D238" s="38"/>
      <c r="E238" s="38"/>
      <c r="H238" s="20"/>
      <c r="L238" s="20"/>
      <c r="M238" s="20"/>
    </row>
    <row r="239" spans="1:14" outlineLevel="1" x14ac:dyDescent="0.25">
      <c r="A239" s="40"/>
      <c r="B239" s="41" t="s">
        <v>2479</v>
      </c>
      <c r="C239" s="40"/>
      <c r="D239" s="40"/>
      <c r="E239" s="42"/>
      <c r="F239" s="43"/>
      <c r="G239" s="43"/>
      <c r="H239" s="20"/>
      <c r="K239" s="62"/>
      <c r="L239" s="62"/>
      <c r="M239" s="62"/>
      <c r="N239" s="62"/>
    </row>
    <row r="240" spans="1:14" ht="30" outlineLevel="1" x14ac:dyDescent="0.25">
      <c r="A240" s="22" t="s">
        <v>2480</v>
      </c>
      <c r="B240" s="22" t="s">
        <v>2481</v>
      </c>
      <c r="D240"/>
      <c r="E240"/>
      <c r="F240"/>
      <c r="G240"/>
      <c r="H240" s="20"/>
      <c r="K240" s="62"/>
      <c r="L240" s="62"/>
      <c r="M240" s="62"/>
      <c r="N240" s="62"/>
    </row>
    <row r="241" spans="1:14" ht="30" outlineLevel="1" x14ac:dyDescent="0.25">
      <c r="A241" s="22" t="s">
        <v>2482</v>
      </c>
      <c r="B241" s="22" t="s">
        <v>2483</v>
      </c>
      <c r="D241"/>
      <c r="E241"/>
      <c r="F241"/>
      <c r="G241"/>
      <c r="H241" s="20"/>
      <c r="K241" s="62"/>
      <c r="L241" s="62"/>
      <c r="M241" s="62"/>
      <c r="N241" s="62"/>
    </row>
    <row r="242" spans="1:14" outlineLevel="1" x14ac:dyDescent="0.25">
      <c r="A242" s="22" t="s">
        <v>2484</v>
      </c>
      <c r="B242" s="22" t="s">
        <v>2485</v>
      </c>
      <c r="C242" s="22" t="s">
        <v>2486</v>
      </c>
      <c r="D242"/>
      <c r="E242"/>
      <c r="F242"/>
      <c r="G242"/>
      <c r="H242" s="20"/>
      <c r="K242" s="62"/>
      <c r="L242" s="62"/>
      <c r="M242" s="62"/>
      <c r="N242" s="62"/>
    </row>
    <row r="243" spans="1:14" ht="45" outlineLevel="1" x14ac:dyDescent="0.25">
      <c r="A243" s="22" t="s">
        <v>2487</v>
      </c>
      <c r="B243" s="22" t="s">
        <v>2488</v>
      </c>
      <c r="C243" s="22" t="s">
        <v>2489</v>
      </c>
      <c r="D243"/>
      <c r="E243"/>
      <c r="F243"/>
      <c r="G243"/>
      <c r="H243" s="20"/>
      <c r="K243" s="62"/>
      <c r="L243" s="62"/>
      <c r="M243" s="62"/>
      <c r="N243" s="62"/>
    </row>
    <row r="244" spans="1:14" outlineLevel="1" x14ac:dyDescent="0.25">
      <c r="A244" s="22" t="s">
        <v>333</v>
      </c>
      <c r="D244"/>
      <c r="E244"/>
      <c r="F244" s="128"/>
      <c r="G244" s="128"/>
      <c r="H244" s="20"/>
      <c r="K244" s="62"/>
      <c r="L244" s="62"/>
      <c r="M244" s="62"/>
      <c r="N244" s="62"/>
    </row>
    <row r="245" spans="1:14" outlineLevel="1" x14ac:dyDescent="0.25">
      <c r="A245" s="22" t="s">
        <v>334</v>
      </c>
      <c r="D245"/>
      <c r="E245"/>
      <c r="F245" s="128"/>
      <c r="G245" s="128"/>
      <c r="H245" s="20"/>
      <c r="K245" s="62"/>
      <c r="L245" s="62"/>
      <c r="M245" s="62"/>
      <c r="N245" s="62"/>
    </row>
    <row r="246" spans="1:14" outlineLevel="1" x14ac:dyDescent="0.25">
      <c r="A246" s="22" t="s">
        <v>335</v>
      </c>
      <c r="D246"/>
      <c r="E246"/>
      <c r="F246" s="128"/>
      <c r="G246" s="128"/>
      <c r="H246" s="20"/>
      <c r="K246" s="62"/>
      <c r="L246" s="62"/>
      <c r="M246" s="62"/>
      <c r="N246" s="62"/>
    </row>
    <row r="247" spans="1:14" outlineLevel="1" x14ac:dyDescent="0.25">
      <c r="A247" s="22" t="s">
        <v>336</v>
      </c>
      <c r="D247"/>
      <c r="E247"/>
      <c r="F247" s="128"/>
      <c r="G247" s="128"/>
      <c r="H247" s="20"/>
      <c r="K247" s="62"/>
      <c r="L247" s="62"/>
      <c r="M247" s="62"/>
      <c r="N247" s="62"/>
    </row>
    <row r="248" spans="1:14" hidden="1" outlineLevel="1" x14ac:dyDescent="0.25">
      <c r="A248" s="22" t="s">
        <v>337</v>
      </c>
      <c r="D248"/>
      <c r="E248"/>
      <c r="F248" s="128"/>
      <c r="G248" s="128"/>
      <c r="H248" s="20"/>
      <c r="K248" s="62"/>
      <c r="L248" s="62"/>
      <c r="M248" s="62"/>
      <c r="N248" s="62"/>
    </row>
    <row r="249" spans="1:14" hidden="1" outlineLevel="1" x14ac:dyDescent="0.25">
      <c r="A249" s="22" t="s">
        <v>338</v>
      </c>
      <c r="D249"/>
      <c r="E249"/>
      <c r="F249" s="128"/>
      <c r="G249" s="128"/>
      <c r="H249" s="20"/>
      <c r="K249" s="62"/>
      <c r="L249" s="62"/>
      <c r="M249" s="62"/>
      <c r="N249" s="62"/>
    </row>
    <row r="250" spans="1:14" hidden="1" outlineLevel="1" x14ac:dyDescent="0.25">
      <c r="A250" s="22" t="s">
        <v>339</v>
      </c>
      <c r="D250"/>
      <c r="E250"/>
      <c r="F250" s="128"/>
      <c r="G250" s="128"/>
      <c r="H250" s="20"/>
      <c r="K250" s="62"/>
      <c r="L250" s="62"/>
      <c r="M250" s="62"/>
      <c r="N250" s="62"/>
    </row>
    <row r="251" spans="1:14" hidden="1" outlineLevel="1" x14ac:dyDescent="0.25">
      <c r="A251" s="22" t="s">
        <v>340</v>
      </c>
      <c r="D251"/>
      <c r="E251"/>
      <c r="F251" s="128"/>
      <c r="G251" s="128"/>
      <c r="H251" s="20"/>
      <c r="K251" s="62"/>
      <c r="L251" s="62"/>
      <c r="M251" s="62"/>
      <c r="N251" s="62"/>
    </row>
    <row r="252" spans="1:14" hidden="1" outlineLevel="1" x14ac:dyDescent="0.25">
      <c r="A252" s="22" t="s">
        <v>341</v>
      </c>
      <c r="D252"/>
      <c r="E252"/>
      <c r="F252" s="128"/>
      <c r="G252" s="128"/>
      <c r="H252" s="20"/>
      <c r="K252" s="62"/>
      <c r="L252" s="62"/>
      <c r="M252" s="62"/>
      <c r="N252" s="62"/>
    </row>
    <row r="253" spans="1:14" hidden="1" outlineLevel="1" x14ac:dyDescent="0.25">
      <c r="A253" s="22" t="s">
        <v>342</v>
      </c>
      <c r="D253"/>
      <c r="E253"/>
      <c r="F253" s="128"/>
      <c r="G253" s="128"/>
      <c r="H253" s="20"/>
      <c r="K253" s="62"/>
      <c r="L253" s="62"/>
      <c r="M253" s="62"/>
      <c r="N253" s="62"/>
    </row>
    <row r="254" spans="1:14" hidden="1" outlineLevel="1" x14ac:dyDescent="0.25">
      <c r="A254" s="22" t="s">
        <v>343</v>
      </c>
      <c r="D254"/>
      <c r="E254"/>
      <c r="F254" s="128"/>
      <c r="G254" s="128"/>
      <c r="H254" s="20"/>
      <c r="K254" s="62"/>
      <c r="L254" s="62"/>
      <c r="M254" s="62"/>
      <c r="N254" s="62"/>
    </row>
    <row r="255" spans="1:14" hidden="1" outlineLevel="1" x14ac:dyDescent="0.25">
      <c r="A255" s="22" t="s">
        <v>344</v>
      </c>
      <c r="D255"/>
      <c r="E255"/>
      <c r="F255" s="128"/>
      <c r="G255" s="128"/>
      <c r="H255" s="20"/>
      <c r="K255" s="62"/>
      <c r="L255" s="62"/>
      <c r="M255" s="62"/>
      <c r="N255" s="62"/>
    </row>
    <row r="256" spans="1:14" hidden="1" outlineLevel="1" x14ac:dyDescent="0.25">
      <c r="A256" s="22" t="s">
        <v>345</v>
      </c>
      <c r="D256"/>
      <c r="E256"/>
      <c r="F256" s="128"/>
      <c r="G256" s="128"/>
      <c r="H256" s="20"/>
      <c r="K256" s="62"/>
      <c r="L256" s="62"/>
      <c r="M256" s="62"/>
      <c r="N256" s="62"/>
    </row>
    <row r="257" spans="1:14" hidden="1" outlineLevel="1" x14ac:dyDescent="0.25">
      <c r="A257" s="22" t="s">
        <v>346</v>
      </c>
      <c r="D257"/>
      <c r="E257"/>
      <c r="F257" s="128"/>
      <c r="G257" s="128"/>
      <c r="H257" s="20"/>
      <c r="K257" s="62"/>
      <c r="L257" s="62"/>
      <c r="M257" s="62"/>
      <c r="N257" s="62"/>
    </row>
    <row r="258" spans="1:14" hidden="1" outlineLevel="1" x14ac:dyDescent="0.25">
      <c r="A258" s="22" t="s">
        <v>347</v>
      </c>
      <c r="D258"/>
      <c r="E258"/>
      <c r="F258" s="128"/>
      <c r="G258" s="128"/>
      <c r="H258" s="20"/>
      <c r="K258" s="62"/>
      <c r="L258" s="62"/>
      <c r="M258" s="62"/>
      <c r="N258" s="62"/>
    </row>
    <row r="259" spans="1:14" hidden="1" outlineLevel="1" x14ac:dyDescent="0.25">
      <c r="A259" s="22" t="s">
        <v>348</v>
      </c>
      <c r="D259"/>
      <c r="E259"/>
      <c r="F259" s="128"/>
      <c r="G259" s="128"/>
      <c r="H259" s="20"/>
      <c r="K259" s="62"/>
      <c r="L259" s="62"/>
      <c r="M259" s="62"/>
      <c r="N259" s="62"/>
    </row>
    <row r="260" spans="1:14" hidden="1" outlineLevel="1" x14ac:dyDescent="0.25">
      <c r="A260" s="22" t="s">
        <v>349</v>
      </c>
      <c r="D260"/>
      <c r="E260"/>
      <c r="F260" s="128"/>
      <c r="G260" s="128"/>
      <c r="H260" s="20"/>
      <c r="K260" s="62"/>
      <c r="L260" s="62"/>
      <c r="M260" s="62"/>
      <c r="N260" s="62"/>
    </row>
    <row r="261" spans="1:14" hidden="1" outlineLevel="1" x14ac:dyDescent="0.25">
      <c r="A261" s="22" t="s">
        <v>350</v>
      </c>
      <c r="D261"/>
      <c r="E261"/>
      <c r="F261" s="128"/>
      <c r="G261" s="128"/>
      <c r="H261" s="20"/>
      <c r="K261" s="62"/>
      <c r="L261" s="62"/>
      <c r="M261" s="62"/>
      <c r="N261" s="62"/>
    </row>
    <row r="262" spans="1:14" hidden="1" outlineLevel="1" x14ac:dyDescent="0.25">
      <c r="A262" s="22" t="s">
        <v>351</v>
      </c>
      <c r="D262"/>
      <c r="E262"/>
      <c r="F262" s="128"/>
      <c r="G262" s="128"/>
      <c r="H262" s="20"/>
      <c r="K262" s="62"/>
      <c r="L262" s="62"/>
      <c r="M262" s="62"/>
      <c r="N262" s="62"/>
    </row>
    <row r="263" spans="1:14" hidden="1" outlineLevel="1" x14ac:dyDescent="0.25">
      <c r="A263" s="22" t="s">
        <v>352</v>
      </c>
      <c r="D263"/>
      <c r="E263"/>
      <c r="F263" s="128"/>
      <c r="G263" s="128"/>
      <c r="H263" s="20"/>
      <c r="K263" s="62"/>
      <c r="L263" s="62"/>
      <c r="M263" s="62"/>
      <c r="N263" s="62"/>
    </row>
    <row r="264" spans="1:14" hidden="1" outlineLevel="1" x14ac:dyDescent="0.25">
      <c r="A264" s="22" t="s">
        <v>353</v>
      </c>
      <c r="D264"/>
      <c r="E264"/>
      <c r="F264" s="128"/>
      <c r="G264" s="128"/>
      <c r="H264" s="20"/>
      <c r="K264" s="62"/>
      <c r="L264" s="62"/>
      <c r="M264" s="62"/>
      <c r="N264" s="62"/>
    </row>
    <row r="265" spans="1:14" hidden="1" outlineLevel="1" x14ac:dyDescent="0.25">
      <c r="A265" s="22" t="s">
        <v>354</v>
      </c>
      <c r="D265"/>
      <c r="E265"/>
      <c r="F265" s="128"/>
      <c r="G265" s="128"/>
      <c r="H265" s="20"/>
      <c r="K265" s="62"/>
      <c r="L265" s="62"/>
      <c r="M265" s="62"/>
      <c r="N265" s="62"/>
    </row>
    <row r="266" spans="1:14" hidden="1" outlineLevel="1" x14ac:dyDescent="0.25">
      <c r="A266" s="22" t="s">
        <v>355</v>
      </c>
      <c r="D266"/>
      <c r="E266"/>
      <c r="F266" s="128"/>
      <c r="G266" s="128"/>
      <c r="H266" s="20"/>
      <c r="K266" s="62"/>
      <c r="L266" s="62"/>
      <c r="M266" s="62"/>
      <c r="N266" s="62"/>
    </row>
    <row r="267" spans="1:14" hidden="1" outlineLevel="1" x14ac:dyDescent="0.25">
      <c r="A267" s="22" t="s">
        <v>356</v>
      </c>
      <c r="D267"/>
      <c r="E267"/>
      <c r="F267" s="128"/>
      <c r="G267" s="128"/>
      <c r="H267" s="20"/>
      <c r="K267" s="62"/>
      <c r="L267" s="62"/>
      <c r="M267" s="62"/>
      <c r="N267" s="62"/>
    </row>
    <row r="268" spans="1:14" hidden="1" outlineLevel="1" x14ac:dyDescent="0.25">
      <c r="A268" s="22" t="s">
        <v>357</v>
      </c>
      <c r="D268"/>
      <c r="E268"/>
      <c r="F268" s="128"/>
      <c r="G268" s="128"/>
      <c r="H268" s="20"/>
      <c r="K268" s="62"/>
      <c r="L268" s="62"/>
      <c r="M268" s="62"/>
      <c r="N268" s="62"/>
    </row>
    <row r="269" spans="1:14" hidden="1" outlineLevel="1" x14ac:dyDescent="0.25">
      <c r="A269" s="22" t="s">
        <v>358</v>
      </c>
      <c r="D269"/>
      <c r="E269"/>
      <c r="F269" s="128"/>
      <c r="G269" s="128"/>
      <c r="H269" s="20"/>
      <c r="K269" s="62"/>
      <c r="L269" s="62"/>
      <c r="M269" s="62"/>
      <c r="N269" s="62"/>
    </row>
    <row r="270" spans="1:14" hidden="1" outlineLevel="1" x14ac:dyDescent="0.25">
      <c r="A270" s="22" t="s">
        <v>359</v>
      </c>
      <c r="D270"/>
      <c r="E270"/>
      <c r="F270" s="128"/>
      <c r="G270" s="128"/>
      <c r="H270" s="20"/>
      <c r="K270" s="62"/>
      <c r="L270" s="62"/>
      <c r="M270" s="62"/>
      <c r="N270" s="62"/>
    </row>
    <row r="271" spans="1:14" hidden="1" outlineLevel="1" x14ac:dyDescent="0.25">
      <c r="A271" s="22" t="s">
        <v>360</v>
      </c>
      <c r="D271"/>
      <c r="E271"/>
      <c r="F271" s="128"/>
      <c r="G271" s="128"/>
      <c r="H271" s="20"/>
      <c r="K271" s="62"/>
      <c r="L271" s="62"/>
      <c r="M271" s="62"/>
      <c r="N271" s="62"/>
    </row>
    <row r="272" spans="1:14" hidden="1" outlineLevel="1" x14ac:dyDescent="0.25">
      <c r="A272" s="22" t="s">
        <v>361</v>
      </c>
      <c r="D272"/>
      <c r="E272"/>
      <c r="F272" s="128"/>
      <c r="G272" s="128"/>
      <c r="H272" s="20"/>
      <c r="K272" s="62"/>
      <c r="L272" s="62"/>
      <c r="M272" s="62"/>
      <c r="N272" s="62"/>
    </row>
    <row r="273" spans="1:14" hidden="1" outlineLevel="1" x14ac:dyDescent="0.25">
      <c r="A273" s="22" t="s">
        <v>362</v>
      </c>
      <c r="D273"/>
      <c r="E273"/>
      <c r="F273" s="128"/>
      <c r="G273" s="128"/>
      <c r="H273" s="20"/>
      <c r="K273" s="62"/>
      <c r="L273" s="62"/>
      <c r="M273" s="62"/>
      <c r="N273" s="62"/>
    </row>
    <row r="274" spans="1:14" hidden="1" outlineLevel="1" x14ac:dyDescent="0.25">
      <c r="A274" s="22" t="s">
        <v>363</v>
      </c>
      <c r="D274"/>
      <c r="E274"/>
      <c r="F274" s="128"/>
      <c r="G274" s="128"/>
      <c r="H274" s="20"/>
      <c r="K274" s="62"/>
      <c r="L274" s="62"/>
      <c r="M274" s="62"/>
      <c r="N274" s="62"/>
    </row>
    <row r="275" spans="1:14" hidden="1" outlineLevel="1" x14ac:dyDescent="0.25">
      <c r="A275" s="22" t="s">
        <v>364</v>
      </c>
      <c r="D275"/>
      <c r="E275"/>
      <c r="F275" s="128"/>
      <c r="G275" s="128"/>
      <c r="H275" s="20"/>
      <c r="K275" s="62"/>
      <c r="L275" s="62"/>
      <c r="M275" s="62"/>
      <c r="N275" s="62"/>
    </row>
    <row r="276" spans="1:14" hidden="1" outlineLevel="1" x14ac:dyDescent="0.25">
      <c r="A276" s="22" t="s">
        <v>365</v>
      </c>
      <c r="D276"/>
      <c r="E276"/>
      <c r="F276" s="128"/>
      <c r="G276" s="128"/>
      <c r="H276" s="20"/>
      <c r="K276" s="62"/>
      <c r="L276" s="62"/>
      <c r="M276" s="62"/>
      <c r="N276" s="62"/>
    </row>
    <row r="277" spans="1:14" hidden="1" outlineLevel="1" x14ac:dyDescent="0.25">
      <c r="A277" s="22" t="s">
        <v>366</v>
      </c>
      <c r="D277"/>
      <c r="E277"/>
      <c r="F277" s="128"/>
      <c r="G277" s="128"/>
      <c r="H277" s="20"/>
      <c r="K277" s="62"/>
      <c r="L277" s="62"/>
      <c r="M277" s="62"/>
      <c r="N277" s="62"/>
    </row>
    <row r="278" spans="1:14" hidden="1" outlineLevel="1" x14ac:dyDescent="0.25">
      <c r="A278" s="22" t="s">
        <v>367</v>
      </c>
      <c r="D278"/>
      <c r="E278"/>
      <c r="F278" s="128"/>
      <c r="G278" s="128"/>
      <c r="H278" s="20"/>
      <c r="K278" s="62"/>
      <c r="L278" s="62"/>
      <c r="M278" s="62"/>
      <c r="N278" s="62"/>
    </row>
    <row r="279" spans="1:14" hidden="1" outlineLevel="1" x14ac:dyDescent="0.25">
      <c r="A279" s="22" t="s">
        <v>368</v>
      </c>
      <c r="D279"/>
      <c r="E279"/>
      <c r="F279" s="128"/>
      <c r="G279" s="128"/>
      <c r="H279" s="20"/>
      <c r="K279" s="62"/>
      <c r="L279" s="62"/>
      <c r="M279" s="62"/>
      <c r="N279" s="62"/>
    </row>
    <row r="280" spans="1:14" hidden="1" outlineLevel="1" x14ac:dyDescent="0.25">
      <c r="A280" s="22" t="s">
        <v>369</v>
      </c>
      <c r="D280"/>
      <c r="E280"/>
      <c r="F280" s="128"/>
      <c r="G280" s="128"/>
      <c r="H280" s="20"/>
      <c r="K280" s="62"/>
      <c r="L280" s="62"/>
      <c r="M280" s="62"/>
      <c r="N280" s="62"/>
    </row>
    <row r="281" spans="1:14" hidden="1" outlineLevel="1" x14ac:dyDescent="0.25">
      <c r="A281" s="22" t="s">
        <v>370</v>
      </c>
      <c r="D281"/>
      <c r="E281"/>
      <c r="F281" s="128"/>
      <c r="G281" s="128"/>
      <c r="H281" s="20"/>
      <c r="K281" s="62"/>
      <c r="L281" s="62"/>
      <c r="M281" s="62"/>
      <c r="N281" s="62"/>
    </row>
    <row r="282" spans="1:14" outlineLevel="1" x14ac:dyDescent="0.25">
      <c r="A282" s="22" t="s">
        <v>371</v>
      </c>
      <c r="D282"/>
      <c r="E282"/>
      <c r="F282" s="128"/>
      <c r="G282" s="128"/>
      <c r="H282" s="20"/>
      <c r="K282" s="62"/>
      <c r="L282" s="62"/>
      <c r="M282" s="62"/>
      <c r="N282" s="62"/>
    </row>
    <row r="283" spans="1:14" outlineLevel="1" x14ac:dyDescent="0.25">
      <c r="A283" s="22" t="s">
        <v>372</v>
      </c>
      <c r="D283"/>
      <c r="E283"/>
      <c r="F283" s="128"/>
      <c r="G283" s="128"/>
      <c r="H283" s="20"/>
      <c r="K283" s="62"/>
      <c r="L283" s="62"/>
      <c r="M283" s="62"/>
      <c r="N283" s="62"/>
    </row>
    <row r="284" spans="1:14" outlineLevel="1" x14ac:dyDescent="0.25">
      <c r="A284" s="22" t="s">
        <v>373</v>
      </c>
      <c r="D284"/>
      <c r="E284"/>
      <c r="F284" s="128"/>
      <c r="G284" s="128"/>
      <c r="H284" s="20"/>
      <c r="K284" s="62"/>
      <c r="L284" s="62"/>
      <c r="M284" s="62"/>
      <c r="N284" s="62"/>
    </row>
    <row r="285" spans="1:14" ht="37.5" x14ac:dyDescent="0.25">
      <c r="A285" s="33"/>
      <c r="B285" s="33" t="s">
        <v>374</v>
      </c>
      <c r="C285" s="33" t="s">
        <v>1</v>
      </c>
      <c r="D285" s="33" t="s">
        <v>1</v>
      </c>
      <c r="E285" s="33"/>
      <c r="F285" s="119"/>
      <c r="G285" s="120"/>
      <c r="H285" s="20"/>
      <c r="I285" s="26"/>
      <c r="J285" s="26"/>
      <c r="K285" s="26"/>
      <c r="L285" s="26"/>
      <c r="M285" s="28"/>
    </row>
    <row r="286" spans="1:14" ht="18.75" x14ac:dyDescent="0.25">
      <c r="A286" s="63" t="s">
        <v>375</v>
      </c>
      <c r="B286" s="64"/>
      <c r="C286" s="64"/>
      <c r="D286" s="64"/>
      <c r="E286" s="64"/>
      <c r="F286" s="129"/>
      <c r="G286" s="130"/>
      <c r="H286" s="20"/>
      <c r="I286" s="26"/>
      <c r="J286" s="26"/>
      <c r="K286" s="26"/>
      <c r="L286" s="26"/>
      <c r="M286" s="28"/>
    </row>
    <row r="287" spans="1:14" ht="18.75" x14ac:dyDescent="0.25">
      <c r="A287" s="63" t="s">
        <v>376</v>
      </c>
      <c r="B287" s="64"/>
      <c r="C287" s="64"/>
      <c r="D287" s="64"/>
      <c r="E287" s="64"/>
      <c r="F287" s="129"/>
      <c r="G287" s="130"/>
      <c r="H287" s="20"/>
      <c r="I287" s="26"/>
      <c r="J287" s="26"/>
      <c r="K287" s="26"/>
      <c r="L287" s="26"/>
      <c r="M287" s="28"/>
    </row>
    <row r="288" spans="1:14" x14ac:dyDescent="0.25">
      <c r="A288" s="22" t="s">
        <v>377</v>
      </c>
      <c r="B288" s="36" t="s">
        <v>378</v>
      </c>
      <c r="C288" s="65">
        <f>ROW(B38)</f>
        <v>38</v>
      </c>
      <c r="D288" s="57"/>
      <c r="E288" s="57"/>
      <c r="F288" s="107"/>
      <c r="G288" s="107"/>
      <c r="H288" s="20"/>
      <c r="I288" s="36"/>
      <c r="J288" s="65"/>
      <c r="L288" s="57"/>
      <c r="M288" s="57"/>
      <c r="N288" s="57"/>
    </row>
    <row r="289" spans="1:14" x14ac:dyDescent="0.25">
      <c r="A289" s="22" t="s">
        <v>379</v>
      </c>
      <c r="B289" s="36" t="s">
        <v>380</v>
      </c>
      <c r="C289" s="65">
        <f>ROW(B39)</f>
        <v>39</v>
      </c>
      <c r="E289" s="57"/>
      <c r="F289" s="107"/>
      <c r="H289" s="20"/>
      <c r="I289" s="36"/>
      <c r="J289" s="65"/>
      <c r="L289" s="57"/>
      <c r="M289" s="57"/>
    </row>
    <row r="290" spans="1:14" x14ac:dyDescent="0.25">
      <c r="A290" s="22" t="s">
        <v>381</v>
      </c>
      <c r="B290" s="36" t="s">
        <v>382</v>
      </c>
      <c r="C290" s="65" t="str">
        <f>ROW('B1. HTT Mortgage Assets'!B43)&amp; " for Mortgage Assets"</f>
        <v>43 for Mortgage Assets</v>
      </c>
      <c r="D290" s="65" t="str">
        <f>ROW('B2. HTT Public Sector Assets'!B48)&amp; " for Public Sector Assets"</f>
        <v>48 for Public Sector Assets</v>
      </c>
      <c r="E290" s="66"/>
      <c r="F290" s="107"/>
      <c r="G290" s="131"/>
      <c r="H290" s="20"/>
      <c r="I290" s="36"/>
      <c r="J290" s="65"/>
      <c r="K290" s="65"/>
      <c r="L290" s="66"/>
      <c r="M290" s="57"/>
      <c r="N290" s="66"/>
    </row>
    <row r="291" spans="1:14" x14ac:dyDescent="0.25">
      <c r="A291" s="22" t="s">
        <v>383</v>
      </c>
      <c r="B291" s="36" t="s">
        <v>384</v>
      </c>
      <c r="C291" s="65">
        <f>ROW(B52)</f>
        <v>52</v>
      </c>
      <c r="H291" s="20"/>
      <c r="I291" s="36"/>
      <c r="J291" s="65"/>
    </row>
    <row r="292" spans="1:14" x14ac:dyDescent="0.25">
      <c r="A292" s="22" t="s">
        <v>385</v>
      </c>
      <c r="B292" s="36" t="s">
        <v>386</v>
      </c>
      <c r="C292" s="67" t="str">
        <f>ROW('B1. HTT Mortgage Assets'!B185)&amp;" for Residential Mortgage Assets"</f>
        <v>185 for Residential Mortgage Assets</v>
      </c>
      <c r="D292" s="65" t="str">
        <f>ROW('B1. HTT Mortgage Assets'!B411 )&amp; " for Commercial Mortgage Assets"</f>
        <v>411 for Commercial Mortgage Assets</v>
      </c>
      <c r="E292" s="66"/>
      <c r="F292" s="132" t="str">
        <f>ROW('B2. HTT Public Sector Assets'!B18)&amp; " for Public Sector Assets"</f>
        <v>18 for Public Sector Assets</v>
      </c>
      <c r="G292" s="131"/>
      <c r="H292" s="20"/>
      <c r="I292" s="36"/>
      <c r="J292" s="62"/>
      <c r="K292" s="65"/>
      <c r="L292" s="66"/>
      <c r="N292" s="66"/>
    </row>
    <row r="293" spans="1:14" x14ac:dyDescent="0.25">
      <c r="A293" s="22" t="s">
        <v>387</v>
      </c>
      <c r="B293" s="36" t="s">
        <v>388</v>
      </c>
      <c r="C293" s="65" t="str">
        <f>ROW('B1. HTT Mortgage Assets'!B149)&amp;" for Mortgage Assets"</f>
        <v>149 for Mortgage Assets</v>
      </c>
      <c r="D293" s="65">
        <f>ROW(B228)</f>
        <v>228</v>
      </c>
      <c r="F293" s="132" t="str">
        <f>ROW('B2. HTT Public Sector Assets'!B129)&amp;" for Public Sector Assets"</f>
        <v>129 for Public Sector Assets</v>
      </c>
      <c r="H293" s="20"/>
      <c r="I293" s="36"/>
      <c r="M293" s="66"/>
    </row>
    <row r="294" spans="1:14" x14ac:dyDescent="0.25">
      <c r="A294" s="22" t="s">
        <v>389</v>
      </c>
      <c r="B294" s="36" t="s">
        <v>390</v>
      </c>
      <c r="C294" s="65">
        <f>ROW(B111)</f>
        <v>111</v>
      </c>
      <c r="F294" s="131"/>
      <c r="H294" s="20"/>
      <c r="I294" s="36"/>
      <c r="J294" s="65"/>
      <c r="M294" s="66"/>
    </row>
    <row r="295" spans="1:14" x14ac:dyDescent="0.25">
      <c r="A295" s="22" t="s">
        <v>391</v>
      </c>
      <c r="B295" s="36" t="s">
        <v>392</v>
      </c>
      <c r="C295" s="65">
        <f>ROW(B163)</f>
        <v>163</v>
      </c>
      <c r="E295" s="66"/>
      <c r="F295" s="131"/>
      <c r="H295" s="20"/>
      <c r="I295" s="36"/>
      <c r="J295" s="65"/>
      <c r="L295" s="66"/>
      <c r="M295" s="66"/>
    </row>
    <row r="296" spans="1:14" x14ac:dyDescent="0.25">
      <c r="A296" s="22" t="s">
        <v>393</v>
      </c>
      <c r="B296" s="36" t="s">
        <v>394</v>
      </c>
      <c r="C296" s="65">
        <f>ROW(B137)</f>
        <v>137</v>
      </c>
      <c r="E296" s="66"/>
      <c r="F296" s="131"/>
      <c r="H296" s="20"/>
      <c r="I296" s="36"/>
      <c r="J296" s="65"/>
      <c r="L296" s="66"/>
      <c r="M296" s="66"/>
    </row>
    <row r="297" spans="1:14" ht="30" x14ac:dyDescent="0.25">
      <c r="A297" s="22" t="s">
        <v>395</v>
      </c>
      <c r="B297" s="22" t="s">
        <v>396</v>
      </c>
      <c r="C297" s="65" t="str">
        <f>ROW('C. HTT Harmonised Glossary'!B18)&amp;" for Harmonised Glossary"</f>
        <v>18 for Harmonised Glossary</v>
      </c>
      <c r="E297" s="66"/>
      <c r="H297" s="20"/>
      <c r="J297" s="65"/>
      <c r="L297" s="66"/>
    </row>
    <row r="298" spans="1:14" x14ac:dyDescent="0.25">
      <c r="A298" s="22" t="s">
        <v>397</v>
      </c>
      <c r="B298" s="36" t="s">
        <v>398</v>
      </c>
      <c r="C298" s="65">
        <f>ROW(B65)</f>
        <v>65</v>
      </c>
      <c r="E298" s="66"/>
      <c r="H298" s="20"/>
      <c r="I298" s="36"/>
      <c r="J298" s="65"/>
      <c r="L298" s="66"/>
    </row>
    <row r="299" spans="1:14" x14ac:dyDescent="0.25">
      <c r="A299" s="22" t="s">
        <v>399</v>
      </c>
      <c r="B299" s="36" t="s">
        <v>400</v>
      </c>
      <c r="C299" s="65">
        <f>ROW(B88)</f>
        <v>88</v>
      </c>
      <c r="E299" s="66"/>
      <c r="H299" s="20"/>
      <c r="I299" s="36"/>
      <c r="J299" s="65"/>
      <c r="L299" s="66"/>
    </row>
    <row r="300" spans="1:14" x14ac:dyDescent="0.25">
      <c r="A300" s="22" t="s">
        <v>401</v>
      </c>
      <c r="B300" s="36" t="s">
        <v>402</v>
      </c>
      <c r="C300" s="65" t="str">
        <f>ROW('B1. HTT Mortgage Assets'!B179)&amp; " for Mortgage Assets"</f>
        <v>179 for Mortgage Assets</v>
      </c>
      <c r="D300" s="65" t="str">
        <f>ROW('B2. HTT Public Sector Assets'!B166)&amp; " for Public Sector Assets"</f>
        <v>166 for Public Sector Assets</v>
      </c>
      <c r="E300" s="66"/>
      <c r="H300" s="20"/>
      <c r="I300" s="36"/>
      <c r="J300" s="65"/>
      <c r="K300" s="65"/>
      <c r="L300" s="66"/>
    </row>
    <row r="301" spans="1:14" hidden="1" outlineLevel="1" x14ac:dyDescent="0.25">
      <c r="A301" s="22" t="s">
        <v>403</v>
      </c>
      <c r="B301" s="36"/>
      <c r="C301" s="65"/>
      <c r="D301" s="65"/>
      <c r="E301" s="66"/>
      <c r="H301" s="20"/>
      <c r="I301" s="36"/>
      <c r="J301" s="65"/>
      <c r="K301" s="65"/>
      <c r="L301" s="66"/>
    </row>
    <row r="302" spans="1:14" hidden="1" outlineLevel="1" x14ac:dyDescent="0.25">
      <c r="A302" s="22" t="s">
        <v>404</v>
      </c>
      <c r="B302" s="36"/>
      <c r="C302" s="65"/>
      <c r="D302" s="65"/>
      <c r="E302" s="66"/>
      <c r="H302" s="20"/>
      <c r="I302" s="36"/>
      <c r="J302" s="65"/>
      <c r="K302" s="65"/>
      <c r="L302" s="66"/>
    </row>
    <row r="303" spans="1:14" hidden="1" outlineLevel="1" x14ac:dyDescent="0.25">
      <c r="A303" s="22" t="s">
        <v>405</v>
      </c>
      <c r="B303" s="36"/>
      <c r="C303" s="65"/>
      <c r="D303" s="65"/>
      <c r="E303" s="66"/>
      <c r="H303" s="20"/>
      <c r="I303" s="36"/>
      <c r="J303" s="65"/>
      <c r="K303" s="65"/>
      <c r="L303" s="66"/>
    </row>
    <row r="304" spans="1:14" hidden="1" outlineLevel="1" x14ac:dyDescent="0.25">
      <c r="A304" s="22" t="s">
        <v>406</v>
      </c>
      <c r="B304" s="36"/>
      <c r="C304" s="65"/>
      <c r="D304" s="65"/>
      <c r="E304" s="66"/>
      <c r="H304" s="20"/>
      <c r="I304" s="36"/>
      <c r="J304" s="65"/>
      <c r="K304" s="65"/>
      <c r="L304" s="66"/>
    </row>
    <row r="305" spans="1:13" hidden="1" outlineLevel="1" x14ac:dyDescent="0.25">
      <c r="A305" s="22" t="s">
        <v>407</v>
      </c>
      <c r="B305" s="36"/>
      <c r="C305" s="65"/>
      <c r="D305" s="65"/>
      <c r="E305" s="66"/>
      <c r="H305" s="20"/>
      <c r="I305" s="36"/>
      <c r="J305" s="65"/>
      <c r="K305" s="65"/>
      <c r="L305" s="66"/>
    </row>
    <row r="306" spans="1:13" hidden="1" outlineLevel="1" x14ac:dyDescent="0.25">
      <c r="A306" s="22" t="s">
        <v>408</v>
      </c>
      <c r="B306" s="36"/>
      <c r="C306" s="65"/>
      <c r="D306" s="65"/>
      <c r="E306" s="66"/>
      <c r="H306" s="20"/>
      <c r="I306" s="36"/>
      <c r="J306" s="65"/>
      <c r="K306" s="65"/>
      <c r="L306" s="66"/>
    </row>
    <row r="307" spans="1:13" hidden="1" outlineLevel="1" x14ac:dyDescent="0.25">
      <c r="A307" s="22" t="s">
        <v>409</v>
      </c>
      <c r="B307" s="36"/>
      <c r="C307" s="65"/>
      <c r="D307" s="65"/>
      <c r="E307" s="66"/>
      <c r="H307" s="20"/>
      <c r="I307" s="36"/>
      <c r="J307" s="65"/>
      <c r="K307" s="65"/>
      <c r="L307" s="66"/>
    </row>
    <row r="308" spans="1:13" hidden="1" outlineLevel="1" x14ac:dyDescent="0.25">
      <c r="A308" s="22" t="s">
        <v>410</v>
      </c>
      <c r="B308" s="36"/>
      <c r="C308" s="65"/>
      <c r="D308" s="65"/>
      <c r="E308" s="66"/>
      <c r="H308" s="20"/>
      <c r="I308" s="36"/>
      <c r="J308" s="65"/>
      <c r="K308" s="65"/>
      <c r="L308" s="66"/>
    </row>
    <row r="309" spans="1:13" hidden="1" outlineLevel="1" x14ac:dyDescent="0.25">
      <c r="A309" s="22" t="s">
        <v>411</v>
      </c>
      <c r="B309" s="36"/>
      <c r="C309" s="65"/>
      <c r="D309" s="65"/>
      <c r="E309" s="66"/>
      <c r="H309" s="20"/>
      <c r="I309" s="36"/>
      <c r="J309" s="65"/>
      <c r="K309" s="65"/>
      <c r="L309" s="66"/>
    </row>
    <row r="310" spans="1:13" hidden="1" outlineLevel="1" x14ac:dyDescent="0.25">
      <c r="A310" s="22" t="s">
        <v>412</v>
      </c>
      <c r="H310" s="20"/>
    </row>
    <row r="311" spans="1:13" ht="37.5" collapsed="1" x14ac:dyDescent="0.25">
      <c r="A311" s="34"/>
      <c r="B311" s="33" t="s">
        <v>29</v>
      </c>
      <c r="C311" s="34"/>
      <c r="D311" s="34"/>
      <c r="E311" s="34"/>
      <c r="F311" s="119"/>
      <c r="G311" s="120"/>
      <c r="H311" s="20"/>
      <c r="I311" s="26"/>
      <c r="J311" s="28"/>
      <c r="K311" s="28"/>
      <c r="L311" s="28"/>
      <c r="M311" s="28"/>
    </row>
    <row r="312" spans="1:13" x14ac:dyDescent="0.25">
      <c r="A312" s="22" t="s">
        <v>5</v>
      </c>
      <c r="B312" s="44" t="s">
        <v>413</v>
      </c>
      <c r="H312" s="20"/>
      <c r="I312" s="44"/>
      <c r="J312" s="65"/>
    </row>
    <row r="313" spans="1:13" outlineLevel="1" x14ac:dyDescent="0.25">
      <c r="A313" s="22" t="s">
        <v>414</v>
      </c>
      <c r="B313" s="44"/>
      <c r="C313" s="65"/>
      <c r="H313" s="20"/>
      <c r="I313" s="44"/>
      <c r="J313" s="65"/>
    </row>
    <row r="314" spans="1:13" outlineLevel="1" x14ac:dyDescent="0.25">
      <c r="A314" s="22" t="s">
        <v>415</v>
      </c>
      <c r="B314" s="44"/>
      <c r="C314" s="65"/>
      <c r="H314" s="20"/>
      <c r="I314" s="44"/>
      <c r="J314" s="65"/>
    </row>
    <row r="315" spans="1:13" outlineLevel="1" x14ac:dyDescent="0.25">
      <c r="A315" s="22" t="s">
        <v>416</v>
      </c>
      <c r="B315" s="44"/>
      <c r="C315" s="65"/>
      <c r="H315" s="20"/>
      <c r="I315" s="44"/>
      <c r="J315" s="65"/>
    </row>
    <row r="316" spans="1:13" outlineLevel="1" x14ac:dyDescent="0.25">
      <c r="A316" s="22" t="s">
        <v>417</v>
      </c>
      <c r="B316" s="44"/>
      <c r="C316" s="65"/>
      <c r="H316" s="20"/>
      <c r="I316" s="44"/>
      <c r="J316" s="65"/>
    </row>
    <row r="317" spans="1:13" outlineLevel="1" x14ac:dyDescent="0.25">
      <c r="A317" s="22" t="s">
        <v>418</v>
      </c>
      <c r="B317" s="44"/>
      <c r="C317" s="65"/>
      <c r="H317" s="20"/>
      <c r="I317" s="44"/>
      <c r="J317" s="65"/>
    </row>
    <row r="318" spans="1:13" outlineLevel="1" x14ac:dyDescent="0.25">
      <c r="A318" s="22" t="s">
        <v>419</v>
      </c>
      <c r="B318" s="44"/>
      <c r="C318" s="65"/>
      <c r="H318" s="20"/>
      <c r="I318" s="44"/>
      <c r="J318" s="65"/>
    </row>
    <row r="319" spans="1:13" ht="18.75" x14ac:dyDescent="0.25">
      <c r="A319" s="34"/>
      <c r="B319" s="33" t="s">
        <v>30</v>
      </c>
      <c r="C319" s="34"/>
      <c r="D319" s="34"/>
      <c r="E319" s="34"/>
      <c r="F319" s="119"/>
      <c r="G319" s="120"/>
      <c r="H319" s="20"/>
      <c r="I319" s="26"/>
      <c r="J319" s="28"/>
      <c r="K319" s="28"/>
      <c r="L319" s="28"/>
      <c r="M319" s="28"/>
    </row>
    <row r="320" spans="1:13" ht="15" customHeight="1" outlineLevel="1" x14ac:dyDescent="0.25">
      <c r="A320" s="40"/>
      <c r="B320" s="41" t="s">
        <v>420</v>
      </c>
      <c r="C320" s="40"/>
      <c r="D320" s="40"/>
      <c r="E320" s="42"/>
      <c r="F320" s="121"/>
      <c r="G320" s="121"/>
      <c r="H320" s="20"/>
      <c r="L320" s="20"/>
      <c r="M320" s="20"/>
    </row>
    <row r="321" spans="1:8" outlineLevel="1" x14ac:dyDescent="0.25">
      <c r="A321" s="22" t="s">
        <v>421</v>
      </c>
      <c r="B321" s="36" t="s">
        <v>422</v>
      </c>
      <c r="C321" s="36"/>
      <c r="H321" s="20"/>
    </row>
    <row r="322" spans="1:8" outlineLevel="1" x14ac:dyDescent="0.25">
      <c r="A322" s="22" t="s">
        <v>423</v>
      </c>
      <c r="B322" s="36" t="s">
        <v>424</v>
      </c>
      <c r="C322" s="36"/>
      <c r="H322" s="20"/>
    </row>
    <row r="323" spans="1:8" outlineLevel="1" x14ac:dyDescent="0.25">
      <c r="A323" s="22" t="s">
        <v>425</v>
      </c>
      <c r="B323" s="36" t="s">
        <v>426</v>
      </c>
      <c r="C323" s="36"/>
      <c r="H323" s="20"/>
    </row>
    <row r="324" spans="1:8" outlineLevel="1" x14ac:dyDescent="0.25">
      <c r="A324" s="22" t="s">
        <v>427</v>
      </c>
      <c r="B324" s="36" t="s">
        <v>428</v>
      </c>
      <c r="H324" s="20"/>
    </row>
    <row r="325" spans="1:8" outlineLevel="1" x14ac:dyDescent="0.25">
      <c r="A325" s="22" t="s">
        <v>429</v>
      </c>
      <c r="B325" s="36" t="s">
        <v>430</v>
      </c>
      <c r="H325" s="20"/>
    </row>
    <row r="326" spans="1:8" outlineLevel="1" x14ac:dyDescent="0.25">
      <c r="A326" s="22" t="s">
        <v>431</v>
      </c>
      <c r="B326" s="36" t="s">
        <v>432</v>
      </c>
      <c r="H326" s="20"/>
    </row>
    <row r="327" spans="1:8" outlineLevel="1" x14ac:dyDescent="0.25">
      <c r="A327" s="22" t="s">
        <v>433</v>
      </c>
      <c r="B327" s="36" t="s">
        <v>434</v>
      </c>
      <c r="H327" s="20"/>
    </row>
    <row r="328" spans="1:8" outlineLevel="1" x14ac:dyDescent="0.25">
      <c r="A328" s="22" t="s">
        <v>435</v>
      </c>
      <c r="B328" s="36" t="s">
        <v>436</v>
      </c>
      <c r="H328" s="20"/>
    </row>
    <row r="329" spans="1:8" outlineLevel="1" x14ac:dyDescent="0.25">
      <c r="A329" s="22" t="s">
        <v>437</v>
      </c>
      <c r="B329" s="36" t="s">
        <v>438</v>
      </c>
      <c r="H329" s="20"/>
    </row>
    <row r="330" spans="1:8" outlineLevel="1" x14ac:dyDescent="0.25">
      <c r="A330" s="22" t="s">
        <v>439</v>
      </c>
      <c r="B330" s="51" t="s">
        <v>440</v>
      </c>
      <c r="H330" s="20"/>
    </row>
    <row r="331" spans="1:8" outlineLevel="1" x14ac:dyDescent="0.25">
      <c r="A331" s="22" t="s">
        <v>441</v>
      </c>
      <c r="B331" s="51"/>
      <c r="H331" s="20"/>
    </row>
    <row r="332" spans="1:8" outlineLevel="1" x14ac:dyDescent="0.25">
      <c r="A332" s="22" t="s">
        <v>442</v>
      </c>
      <c r="B332" s="51"/>
      <c r="H332" s="20"/>
    </row>
    <row r="333" spans="1:8" outlineLevel="1" x14ac:dyDescent="0.25">
      <c r="A333" s="22" t="s">
        <v>443</v>
      </c>
      <c r="B333" s="51"/>
      <c r="H333" s="20"/>
    </row>
    <row r="334" spans="1:8" outlineLevel="1" x14ac:dyDescent="0.25">
      <c r="A334" s="22" t="s">
        <v>444</v>
      </c>
      <c r="B334" s="51"/>
      <c r="H334" s="20"/>
    </row>
    <row r="335" spans="1:8" outlineLevel="1" x14ac:dyDescent="0.25">
      <c r="A335" s="22" t="s">
        <v>445</v>
      </c>
      <c r="B335" s="51"/>
      <c r="H335" s="20"/>
    </row>
    <row r="336" spans="1:8" outlineLevel="1" x14ac:dyDescent="0.25">
      <c r="A336" s="22" t="s">
        <v>446</v>
      </c>
      <c r="B336" s="51"/>
      <c r="H336" s="20"/>
    </row>
    <row r="337" spans="1:8" outlineLevel="1" x14ac:dyDescent="0.25">
      <c r="A337" s="22" t="s">
        <v>447</v>
      </c>
      <c r="B337" s="51"/>
      <c r="H337" s="20"/>
    </row>
    <row r="338" spans="1:8" outlineLevel="1" x14ac:dyDescent="0.25">
      <c r="A338" s="22" t="s">
        <v>448</v>
      </c>
      <c r="B338" s="51"/>
      <c r="H338" s="20"/>
    </row>
    <row r="339" spans="1:8" outlineLevel="1" x14ac:dyDescent="0.25">
      <c r="A339" s="22" t="s">
        <v>449</v>
      </c>
      <c r="B339" s="51"/>
      <c r="H339" s="20"/>
    </row>
    <row r="340" spans="1:8" outlineLevel="1" x14ac:dyDescent="0.25">
      <c r="A340" s="22" t="s">
        <v>450</v>
      </c>
      <c r="B340" s="51"/>
      <c r="H340" s="20"/>
    </row>
    <row r="341" spans="1:8" outlineLevel="1" x14ac:dyDescent="0.25">
      <c r="A341" s="22" t="s">
        <v>451</v>
      </c>
      <c r="B341" s="51"/>
      <c r="H341" s="20"/>
    </row>
    <row r="342" spans="1:8" outlineLevel="1" x14ac:dyDescent="0.25">
      <c r="A342" s="22" t="s">
        <v>452</v>
      </c>
      <c r="B342" s="51"/>
      <c r="H342" s="20"/>
    </row>
    <row r="343" spans="1:8" outlineLevel="1" x14ac:dyDescent="0.25">
      <c r="A343" s="22" t="s">
        <v>453</v>
      </c>
      <c r="B343" s="51"/>
      <c r="H343" s="20"/>
    </row>
    <row r="344" spans="1:8" outlineLevel="1" x14ac:dyDescent="0.25">
      <c r="A344" s="22" t="s">
        <v>454</v>
      </c>
      <c r="B344" s="51"/>
      <c r="H344" s="20"/>
    </row>
    <row r="345" spans="1:8" outlineLevel="1" x14ac:dyDescent="0.25">
      <c r="A345" s="22" t="s">
        <v>455</v>
      </c>
      <c r="B345" s="51"/>
      <c r="H345" s="20"/>
    </row>
    <row r="346" spans="1:8" outlineLevel="1" x14ac:dyDescent="0.25">
      <c r="A346" s="22" t="s">
        <v>456</v>
      </c>
      <c r="B346" s="51"/>
      <c r="H346" s="20"/>
    </row>
    <row r="347" spans="1:8" outlineLevel="1" x14ac:dyDescent="0.25">
      <c r="A347" s="22" t="s">
        <v>457</v>
      </c>
      <c r="B347" s="51"/>
      <c r="H347" s="20"/>
    </row>
    <row r="348" spans="1:8" outlineLevel="1" x14ac:dyDescent="0.25">
      <c r="A348" s="22" t="s">
        <v>458</v>
      </c>
      <c r="B348" s="51"/>
      <c r="H348" s="20"/>
    </row>
    <row r="349" spans="1:8" outlineLevel="1" x14ac:dyDescent="0.25">
      <c r="A349" s="22" t="s">
        <v>459</v>
      </c>
      <c r="B349" s="51"/>
      <c r="H349" s="20"/>
    </row>
    <row r="350" spans="1:8" outlineLevel="1" x14ac:dyDescent="0.25">
      <c r="A350" s="22" t="s">
        <v>460</v>
      </c>
      <c r="B350" s="51"/>
      <c r="H350" s="20"/>
    </row>
    <row r="351" spans="1:8" outlineLevel="1" x14ac:dyDescent="0.25">
      <c r="A351" s="22" t="s">
        <v>461</v>
      </c>
      <c r="B351" s="51"/>
      <c r="H351" s="20"/>
    </row>
    <row r="352" spans="1:8" outlineLevel="1" x14ac:dyDescent="0.25">
      <c r="A352" s="22" t="s">
        <v>462</v>
      </c>
      <c r="B352" s="51"/>
      <c r="H352" s="20"/>
    </row>
    <row r="353" spans="1:8" outlineLevel="1" x14ac:dyDescent="0.25">
      <c r="A353" s="22" t="s">
        <v>463</v>
      </c>
      <c r="B353" s="51"/>
      <c r="H353" s="20"/>
    </row>
    <row r="354" spans="1:8" outlineLevel="1" x14ac:dyDescent="0.25">
      <c r="A354" s="22" t="s">
        <v>464</v>
      </c>
      <c r="B354" s="51"/>
      <c r="H354" s="20"/>
    </row>
    <row r="355" spans="1:8" outlineLevel="1" x14ac:dyDescent="0.25">
      <c r="A355" s="22" t="s">
        <v>465</v>
      </c>
      <c r="B355" s="51"/>
      <c r="H355" s="20"/>
    </row>
    <row r="356" spans="1:8" outlineLevel="1" x14ac:dyDescent="0.25">
      <c r="A356" s="22" t="s">
        <v>466</v>
      </c>
      <c r="B356" s="51"/>
      <c r="H356" s="20"/>
    </row>
    <row r="357" spans="1:8" outlineLevel="1" x14ac:dyDescent="0.25">
      <c r="A357" s="22" t="s">
        <v>467</v>
      </c>
      <c r="B357" s="51"/>
      <c r="H357" s="20"/>
    </row>
    <row r="358" spans="1:8" outlineLevel="1" x14ac:dyDescent="0.25">
      <c r="A358" s="22" t="s">
        <v>468</v>
      </c>
      <c r="B358" s="51"/>
      <c r="H358" s="20"/>
    </row>
    <row r="359" spans="1:8" outlineLevel="1" x14ac:dyDescent="0.25">
      <c r="A359" s="22" t="s">
        <v>469</v>
      </c>
      <c r="B359" s="51"/>
      <c r="H359" s="20"/>
    </row>
    <row r="360" spans="1:8" outlineLevel="1" x14ac:dyDescent="0.25">
      <c r="A360" s="22" t="s">
        <v>470</v>
      </c>
      <c r="B360" s="51"/>
      <c r="H360" s="20"/>
    </row>
    <row r="361" spans="1:8" outlineLevel="1" x14ac:dyDescent="0.25">
      <c r="A361" s="22" t="s">
        <v>471</v>
      </c>
      <c r="B361" s="51"/>
      <c r="H361" s="20"/>
    </row>
    <row r="362" spans="1:8" outlineLevel="1" x14ac:dyDescent="0.25">
      <c r="A362" s="22" t="s">
        <v>472</v>
      </c>
      <c r="B362" s="51"/>
      <c r="H362" s="20"/>
    </row>
    <row r="363" spans="1:8" outlineLevel="1" x14ac:dyDescent="0.25">
      <c r="A363" s="22" t="s">
        <v>473</v>
      </c>
      <c r="B363" s="51"/>
      <c r="H363" s="20"/>
    </row>
    <row r="364" spans="1:8" outlineLevel="1" x14ac:dyDescent="0.25">
      <c r="A364" s="22" t="s">
        <v>474</v>
      </c>
      <c r="B364" s="51"/>
      <c r="H364" s="20"/>
    </row>
    <row r="365" spans="1:8" outlineLevel="1" x14ac:dyDescent="0.25">
      <c r="A365" s="22" t="s">
        <v>475</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B243:C243 C240:C241" name="Range10"/>
    <protectedRange sqref="C16" name="Basic facts"/>
    <protectedRange sqref="C16" name="HTT General"/>
  </protectedRanges>
  <mergeCells count="1">
    <mergeCell ref="B59:C59"/>
  </mergeCell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 ref="C16" r:id="rId4" display="https://foncier.fr/" xr:uid="{3F4DD59C-F1ED-4D38-9F3C-A1AB99B27DB3}"/>
    <hyperlink ref="C29" r:id="rId5" display="https://compare.coveredbondlabel.com/compare/table" xr:uid="{20788BD4-ACAD-4CF4-AD88-8307F0C8C809}"/>
    <hyperlink ref="C229" r:id="rId6" display="https://www.coveredbondlabel.com/issuer/10-compagnie-de-financement-foncier" xr:uid="{00013082-31C2-413A-B18F-C068473BB4F9}"/>
  </hyperlinks>
  <pageMargins left="0.70866141732283472" right="0.70866141732283472" top="0.55118110236220474" bottom="0.35433070866141736" header="0.11811023622047245" footer="0.31496062992125984"/>
  <pageSetup paperSize="9" scale="50" fitToHeight="4" orientation="landscape" r:id="rId7"/>
  <rowBreaks count="3" manualBreakCount="3">
    <brk id="64" max="6" man="1"/>
    <brk id="172"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topLeftCell="A295" zoomScale="90" zoomScaleNormal="90" zoomScaleSheetLayoutView="90" workbookViewId="0">
      <selection activeCell="A243" sqref="A243"/>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100" customWidth="1"/>
    <col min="7" max="7" width="41.5703125" style="110" customWidth="1"/>
    <col min="8" max="16384" width="8.85546875" style="52"/>
  </cols>
  <sheetData>
    <row r="1" spans="1:7" ht="31.5" x14ac:dyDescent="0.25">
      <c r="A1" s="19" t="s">
        <v>476</v>
      </c>
      <c r="B1" s="19"/>
      <c r="C1" s="20"/>
      <c r="D1" s="20"/>
      <c r="E1" s="20"/>
      <c r="F1" s="692" t="s">
        <v>2676</v>
      </c>
    </row>
    <row r="2" spans="1:7" ht="15.75" thickBot="1" x14ac:dyDescent="0.3">
      <c r="A2" s="20"/>
      <c r="B2" s="20"/>
      <c r="C2" s="20"/>
      <c r="D2" s="20"/>
      <c r="E2" s="20"/>
      <c r="F2" s="110"/>
    </row>
    <row r="3" spans="1:7" ht="19.5" thickBot="1" x14ac:dyDescent="0.3">
      <c r="A3" s="23"/>
      <c r="B3" s="24" t="s">
        <v>22</v>
      </c>
      <c r="C3" s="25" t="s">
        <v>1231</v>
      </c>
      <c r="D3" s="23"/>
      <c r="E3" s="23"/>
      <c r="F3" s="110"/>
      <c r="G3" s="117"/>
    </row>
    <row r="4" spans="1:7" ht="15.75" thickBot="1" x14ac:dyDescent="0.3"/>
    <row r="5" spans="1:7" ht="18.75" x14ac:dyDescent="0.25">
      <c r="A5" s="26"/>
      <c r="B5" s="27" t="s">
        <v>477</v>
      </c>
      <c r="C5" s="26"/>
      <c r="E5" s="28"/>
      <c r="F5" s="118"/>
    </row>
    <row r="6" spans="1:7" x14ac:dyDescent="0.25">
      <c r="B6" s="29" t="s">
        <v>478</v>
      </c>
    </row>
    <row r="7" spans="1:7" x14ac:dyDescent="0.25">
      <c r="B7" s="68" t="s">
        <v>479</v>
      </c>
    </row>
    <row r="8" spans="1:7" ht="15.75" thickBot="1" x14ac:dyDescent="0.3">
      <c r="B8" s="69" t="s">
        <v>480</v>
      </c>
    </row>
    <row r="9" spans="1:7" x14ac:dyDescent="0.25">
      <c r="B9" s="32"/>
    </row>
    <row r="10" spans="1:7" ht="37.5" x14ac:dyDescent="0.25">
      <c r="A10" s="33" t="s">
        <v>31</v>
      </c>
      <c r="B10" s="33" t="s">
        <v>478</v>
      </c>
      <c r="C10" s="34"/>
      <c r="D10" s="34"/>
      <c r="E10" s="34"/>
      <c r="F10" s="119"/>
      <c r="G10" s="120"/>
    </row>
    <row r="11" spans="1:7" ht="15" customHeight="1" x14ac:dyDescent="0.25">
      <c r="A11" s="40"/>
      <c r="B11" s="41" t="s">
        <v>481</v>
      </c>
      <c r="C11" s="40" t="s">
        <v>61</v>
      </c>
      <c r="D11" s="40"/>
      <c r="E11" s="40"/>
      <c r="F11" s="121" t="s">
        <v>482</v>
      </c>
      <c r="G11" s="121"/>
    </row>
    <row r="12" spans="1:7" x14ac:dyDescent="0.25">
      <c r="A12" s="22" t="s">
        <v>483</v>
      </c>
      <c r="B12" s="22" t="s">
        <v>484</v>
      </c>
      <c r="C12" s="98">
        <f>'[1]B1. HTT Mortgage Assets'!$C$12</f>
        <v>26899.45</v>
      </c>
      <c r="F12" s="112">
        <f>IF($C$15=0,"",IF(C12="[for completion]","",C12/$C$15))</f>
        <v>0.97990533702329274</v>
      </c>
    </row>
    <row r="13" spans="1:7" x14ac:dyDescent="0.25">
      <c r="A13" s="22" t="s">
        <v>485</v>
      </c>
      <c r="B13" s="22" t="s">
        <v>486</v>
      </c>
      <c r="C13" s="98">
        <f>'[1]B1. HTT Mortgage Assets'!$C$13</f>
        <v>551.62</v>
      </c>
      <c r="F13" s="112">
        <f>IF($C$15=0,"",IF(C13="[for completion]","",C13/$C$15))</f>
        <v>2.0094662976707284E-2</v>
      </c>
    </row>
    <row r="14" spans="1:7" x14ac:dyDescent="0.25">
      <c r="A14" s="22" t="s">
        <v>487</v>
      </c>
      <c r="B14" s="22" t="s">
        <v>92</v>
      </c>
      <c r="C14" s="106"/>
      <c r="F14" s="112">
        <f>IF($C$15=0,"",IF(C14="[for completion]","",C14/$C$15))</f>
        <v>0</v>
      </c>
    </row>
    <row r="15" spans="1:7" x14ac:dyDescent="0.25">
      <c r="A15" s="22" t="s">
        <v>488</v>
      </c>
      <c r="B15" s="70" t="s">
        <v>94</v>
      </c>
      <c r="C15" s="98">
        <f>SUM(C12:C14)</f>
        <v>27451.07</v>
      </c>
      <c r="F15" s="107">
        <f>SUM(F12:F14)</f>
        <v>1</v>
      </c>
    </row>
    <row r="16" spans="1:7" hidden="1" outlineLevel="1" x14ac:dyDescent="0.25">
      <c r="A16" s="22" t="s">
        <v>489</v>
      </c>
      <c r="B16" s="51" t="s">
        <v>490</v>
      </c>
      <c r="F16" s="112">
        <f t="shared" ref="F16:F26" si="0">IF($C$15=0,"",IF(C16="[for completion]","",C16/$C$15))</f>
        <v>0</v>
      </c>
    </row>
    <row r="17" spans="1:7" hidden="1" outlineLevel="1" x14ac:dyDescent="0.25">
      <c r="A17" s="22" t="s">
        <v>491</v>
      </c>
      <c r="B17" s="51" t="s">
        <v>1227</v>
      </c>
      <c r="F17" s="112">
        <f t="shared" si="0"/>
        <v>0</v>
      </c>
    </row>
    <row r="18" spans="1:7" hidden="1" outlineLevel="1" x14ac:dyDescent="0.25">
      <c r="A18" s="22" t="s">
        <v>492</v>
      </c>
      <c r="B18" s="51" t="s">
        <v>96</v>
      </c>
      <c r="F18" s="112">
        <f t="shared" si="0"/>
        <v>0</v>
      </c>
    </row>
    <row r="19" spans="1:7" hidden="1" outlineLevel="1" x14ac:dyDescent="0.25">
      <c r="A19" s="22" t="s">
        <v>493</v>
      </c>
      <c r="B19" s="51" t="s">
        <v>96</v>
      </c>
      <c r="F19" s="112">
        <f t="shared" si="0"/>
        <v>0</v>
      </c>
    </row>
    <row r="20" spans="1:7" hidden="1" outlineLevel="1" x14ac:dyDescent="0.25">
      <c r="A20" s="22" t="s">
        <v>494</v>
      </c>
      <c r="B20" s="51" t="s">
        <v>96</v>
      </c>
      <c r="F20" s="112">
        <f t="shared" si="0"/>
        <v>0</v>
      </c>
    </row>
    <row r="21" spans="1:7" hidden="1" outlineLevel="1" x14ac:dyDescent="0.25">
      <c r="A21" s="22" t="s">
        <v>495</v>
      </c>
      <c r="B21" s="51" t="s">
        <v>96</v>
      </c>
      <c r="F21" s="112">
        <f t="shared" si="0"/>
        <v>0</v>
      </c>
    </row>
    <row r="22" spans="1:7" hidden="1" outlineLevel="1" x14ac:dyDescent="0.25">
      <c r="A22" s="22" t="s">
        <v>496</v>
      </c>
      <c r="B22" s="51" t="s">
        <v>96</v>
      </c>
      <c r="F22" s="112">
        <f t="shared" si="0"/>
        <v>0</v>
      </c>
    </row>
    <row r="23" spans="1:7" hidden="1" outlineLevel="1" x14ac:dyDescent="0.25">
      <c r="A23" s="22" t="s">
        <v>497</v>
      </c>
      <c r="B23" s="51" t="s">
        <v>96</v>
      </c>
      <c r="F23" s="112">
        <f t="shared" si="0"/>
        <v>0</v>
      </c>
    </row>
    <row r="24" spans="1:7" hidden="1" outlineLevel="1" x14ac:dyDescent="0.25">
      <c r="A24" s="22" t="s">
        <v>498</v>
      </c>
      <c r="B24" s="51" t="s">
        <v>96</v>
      </c>
      <c r="F24" s="112">
        <f t="shared" si="0"/>
        <v>0</v>
      </c>
    </row>
    <row r="25" spans="1:7" hidden="1" outlineLevel="1" x14ac:dyDescent="0.25">
      <c r="A25" s="22" t="s">
        <v>499</v>
      </c>
      <c r="B25" s="51" t="s">
        <v>96</v>
      </c>
      <c r="F25" s="112">
        <f t="shared" si="0"/>
        <v>0</v>
      </c>
    </row>
    <row r="26" spans="1:7" hidden="1" outlineLevel="1" x14ac:dyDescent="0.25">
      <c r="A26" s="22" t="s">
        <v>500</v>
      </c>
      <c r="B26" s="51" t="s">
        <v>96</v>
      </c>
      <c r="C26" s="52"/>
      <c r="D26" s="52"/>
      <c r="E26" s="52"/>
      <c r="F26" s="112">
        <f t="shared" si="0"/>
        <v>0</v>
      </c>
    </row>
    <row r="27" spans="1:7" ht="15" customHeight="1" collapsed="1" x14ac:dyDescent="0.25">
      <c r="A27" s="40"/>
      <c r="B27" s="41" t="s">
        <v>501</v>
      </c>
      <c r="C27" s="40" t="s">
        <v>502</v>
      </c>
      <c r="D27" s="40" t="s">
        <v>503</v>
      </c>
      <c r="E27" s="42"/>
      <c r="F27" s="124" t="s">
        <v>504</v>
      </c>
      <c r="G27" s="121"/>
    </row>
    <row r="28" spans="1:7" x14ac:dyDescent="0.25">
      <c r="A28" s="22" t="s">
        <v>505</v>
      </c>
      <c r="B28" s="22" t="s">
        <v>506</v>
      </c>
      <c r="C28" s="98">
        <f>'[1]B1. HTT Mortgage Assets'!$C$28</f>
        <v>349597</v>
      </c>
      <c r="D28" s="22">
        <f>'[1]B1. HTT Mortgage Assets'!$D$28</f>
        <v>139</v>
      </c>
      <c r="F28" s="98">
        <f>C28+D28</f>
        <v>349736</v>
      </c>
    </row>
    <row r="29" spans="1:7" outlineLevel="1" x14ac:dyDescent="0.25">
      <c r="A29" s="22" t="s">
        <v>507</v>
      </c>
      <c r="B29" s="36" t="s">
        <v>508</v>
      </c>
    </row>
    <row r="30" spans="1:7" outlineLevel="1" x14ac:dyDescent="0.25">
      <c r="A30" s="22" t="s">
        <v>509</v>
      </c>
      <c r="B30" s="36" t="s">
        <v>510</v>
      </c>
    </row>
    <row r="31" spans="1:7" outlineLevel="1" x14ac:dyDescent="0.25">
      <c r="A31" s="22" t="s">
        <v>511</v>
      </c>
      <c r="B31" s="36"/>
    </row>
    <row r="32" spans="1:7" outlineLevel="1" x14ac:dyDescent="0.25">
      <c r="A32" s="22" t="s">
        <v>512</v>
      </c>
      <c r="B32" s="36"/>
    </row>
    <row r="33" spans="1:7" outlineLevel="1" x14ac:dyDescent="0.25">
      <c r="A33" s="22" t="s">
        <v>513</v>
      </c>
      <c r="B33" s="36"/>
    </row>
    <row r="34" spans="1:7" outlineLevel="1" x14ac:dyDescent="0.25">
      <c r="A34" s="22" t="s">
        <v>514</v>
      </c>
      <c r="B34" s="36"/>
    </row>
    <row r="35" spans="1:7" ht="15" customHeight="1" x14ac:dyDescent="0.25">
      <c r="A35" s="40"/>
      <c r="B35" s="41" t="s">
        <v>515</v>
      </c>
      <c r="C35" s="40" t="s">
        <v>1400</v>
      </c>
      <c r="D35" s="40" t="s">
        <v>1401</v>
      </c>
      <c r="E35" s="42"/>
      <c r="F35" s="40" t="s">
        <v>1402</v>
      </c>
      <c r="G35" s="121"/>
    </row>
    <row r="36" spans="1:7" x14ac:dyDescent="0.25">
      <c r="A36" s="22" t="s">
        <v>518</v>
      </c>
      <c r="B36" s="22" t="s">
        <v>519</v>
      </c>
      <c r="C36" s="100">
        <f>'[1]B1. HTT Mortgage Assets'!$C$36</f>
        <v>2.1951769972170499E-3</v>
      </c>
      <c r="D36" s="100">
        <f>'[1]B1. HTT Mortgage Assets'!$D$36</f>
        <v>5.2602428616077349E-3</v>
      </c>
      <c r="E36" s="100"/>
      <c r="F36" s="100">
        <f>'[1]B1. HTT Mortgage Assets'!$F$36</f>
        <v>5.3162563325148343E-3</v>
      </c>
    </row>
    <row r="37" spans="1:7" outlineLevel="1" x14ac:dyDescent="0.25">
      <c r="A37" s="22" t="s">
        <v>520</v>
      </c>
    </row>
    <row r="38" spans="1:7" outlineLevel="1" x14ac:dyDescent="0.25">
      <c r="A38" s="22" t="s">
        <v>521</v>
      </c>
    </row>
    <row r="39" spans="1:7" outlineLevel="1" x14ac:dyDescent="0.25">
      <c r="A39" s="22" t="s">
        <v>522</v>
      </c>
    </row>
    <row r="40" spans="1:7" outlineLevel="1" x14ac:dyDescent="0.25">
      <c r="A40" s="22" t="s">
        <v>523</v>
      </c>
    </row>
    <row r="41" spans="1:7" outlineLevel="1" x14ac:dyDescent="0.25">
      <c r="A41" s="22" t="s">
        <v>524</v>
      </c>
    </row>
    <row r="42" spans="1:7" outlineLevel="1" x14ac:dyDescent="0.25">
      <c r="A42" s="22" t="s">
        <v>525</v>
      </c>
    </row>
    <row r="43" spans="1:7" ht="15" customHeight="1" x14ac:dyDescent="0.25">
      <c r="A43" s="40"/>
      <c r="B43" s="41" t="s">
        <v>526</v>
      </c>
      <c r="C43" s="40" t="s">
        <v>516</v>
      </c>
      <c r="D43" s="40" t="s">
        <v>517</v>
      </c>
      <c r="E43" s="42"/>
      <c r="F43" s="121" t="s">
        <v>482</v>
      </c>
      <c r="G43" s="121"/>
    </row>
    <row r="44" spans="1:7" x14ac:dyDescent="0.25">
      <c r="A44" s="22" t="s">
        <v>527</v>
      </c>
      <c r="B44" s="71" t="s">
        <v>528</v>
      </c>
      <c r="C44" s="108">
        <f>SUM(C45:C72)</f>
        <v>0.99999999999999989</v>
      </c>
      <c r="D44" s="109">
        <f>SUM(D45:D72)</f>
        <v>1</v>
      </c>
      <c r="F44" s="109">
        <f>SUM(F45:F72)</f>
        <v>1.000100061608292</v>
      </c>
      <c r="G44" s="100"/>
    </row>
    <row r="45" spans="1:7" x14ac:dyDescent="0.25">
      <c r="A45" s="22" t="s">
        <v>529</v>
      </c>
      <c r="B45" s="22" t="s">
        <v>530</v>
      </c>
      <c r="G45" s="100"/>
    </row>
    <row r="46" spans="1:7" x14ac:dyDescent="0.25">
      <c r="A46" s="22" t="s">
        <v>531</v>
      </c>
      <c r="B46" s="22" t="s">
        <v>532</v>
      </c>
      <c r="C46" s="100">
        <f>'[1]B1. HTT Mortgage Assets'!$C$46</f>
        <v>1.9591711842487463E-2</v>
      </c>
      <c r="F46" s="537">
        <f>'[1]B1. HTT Mortgage Assets'!$F$46</f>
        <v>1.9198080800849546E-2</v>
      </c>
      <c r="G46" s="100"/>
    </row>
    <row r="47" spans="1:7" x14ac:dyDescent="0.25">
      <c r="A47" s="22" t="s">
        <v>533</v>
      </c>
      <c r="B47" s="22" t="s">
        <v>534</v>
      </c>
      <c r="C47" s="100"/>
      <c r="F47" s="96"/>
      <c r="G47" s="100"/>
    </row>
    <row r="48" spans="1:7" x14ac:dyDescent="0.25">
      <c r="A48" s="22" t="s">
        <v>535</v>
      </c>
      <c r="B48" s="22" t="s">
        <v>536</v>
      </c>
      <c r="C48" s="100"/>
      <c r="F48" s="96"/>
      <c r="G48" s="100"/>
    </row>
    <row r="49" spans="1:7" x14ac:dyDescent="0.25">
      <c r="A49" s="22" t="s">
        <v>537</v>
      </c>
      <c r="B49" s="22" t="s">
        <v>538</v>
      </c>
      <c r="C49" s="100"/>
      <c r="F49" s="96"/>
      <c r="G49" s="100"/>
    </row>
    <row r="50" spans="1:7" x14ac:dyDescent="0.25">
      <c r="A50" s="22" t="s">
        <v>539</v>
      </c>
      <c r="B50" s="22" t="s">
        <v>540</v>
      </c>
      <c r="C50" s="100"/>
      <c r="F50" s="96"/>
      <c r="G50" s="100"/>
    </row>
    <row r="51" spans="1:7" x14ac:dyDescent="0.25">
      <c r="A51" s="22" t="s">
        <v>541</v>
      </c>
      <c r="B51" s="22" t="s">
        <v>542</v>
      </c>
      <c r="C51" s="100"/>
      <c r="F51" s="96"/>
      <c r="G51" s="100"/>
    </row>
    <row r="52" spans="1:7" x14ac:dyDescent="0.25">
      <c r="A52" s="22" t="s">
        <v>543</v>
      </c>
      <c r="B52" s="22" t="s">
        <v>544</v>
      </c>
      <c r="C52" s="100"/>
      <c r="F52" s="96"/>
      <c r="G52" s="100"/>
    </row>
    <row r="53" spans="1:7" x14ac:dyDescent="0.25">
      <c r="A53" s="22" t="s">
        <v>545</v>
      </c>
      <c r="B53" s="22" t="s">
        <v>546</v>
      </c>
      <c r="C53" s="100"/>
      <c r="F53" s="96"/>
      <c r="G53" s="100"/>
    </row>
    <row r="54" spans="1:7" x14ac:dyDescent="0.25">
      <c r="A54" s="22" t="s">
        <v>547</v>
      </c>
      <c r="B54" s="22" t="s">
        <v>548</v>
      </c>
      <c r="C54" s="100">
        <f>'[1]B1. HTT Mortgage Assets'!$C$54</f>
        <v>0.97968198902935699</v>
      </c>
      <c r="D54" s="100">
        <f>'[1]B1. HTT Mortgage Assets'!$D$54</f>
        <v>1</v>
      </c>
      <c r="F54" s="537">
        <f>'[1]B1. HTT Mortgage Assets'!$F$54</f>
        <v>0.98019027655648339</v>
      </c>
      <c r="G54" s="100"/>
    </row>
    <row r="55" spans="1:7" x14ac:dyDescent="0.25">
      <c r="A55" s="22" t="s">
        <v>549</v>
      </c>
      <c r="B55" s="22" t="s">
        <v>550</v>
      </c>
      <c r="C55" s="100"/>
      <c r="F55" s="537"/>
      <c r="G55" s="100"/>
    </row>
    <row r="56" spans="1:7" x14ac:dyDescent="0.25">
      <c r="A56" s="22" t="s">
        <v>551</v>
      </c>
      <c r="B56" s="22" t="s">
        <v>552</v>
      </c>
      <c r="C56" s="100"/>
      <c r="F56" s="537"/>
      <c r="G56" s="100"/>
    </row>
    <row r="57" spans="1:7" x14ac:dyDescent="0.25">
      <c r="A57" s="22" t="s">
        <v>553</v>
      </c>
      <c r="B57" s="22" t="s">
        <v>554</v>
      </c>
      <c r="C57" s="100">
        <f>'[1]B1. HTT Mortgage Assets'!$C$57</f>
        <v>7.2629912815546781E-4</v>
      </c>
      <c r="F57" s="537">
        <f>'[1]B1. HTT Mortgage Assets'!$F$57</f>
        <v>7.1170425095920737E-4</v>
      </c>
      <c r="G57" s="100"/>
    </row>
    <row r="58" spans="1:7" x14ac:dyDescent="0.25">
      <c r="A58" s="22" t="s">
        <v>555</v>
      </c>
      <c r="B58" s="22" t="s">
        <v>556</v>
      </c>
      <c r="C58" s="100"/>
      <c r="F58" s="96"/>
      <c r="G58" s="100"/>
    </row>
    <row r="59" spans="1:7" x14ac:dyDescent="0.25">
      <c r="A59" s="22" t="s">
        <v>557</v>
      </c>
      <c r="B59" s="22" t="s">
        <v>558</v>
      </c>
      <c r="C59" s="100"/>
      <c r="F59" s="22"/>
      <c r="G59" s="100"/>
    </row>
    <row r="60" spans="1:7" x14ac:dyDescent="0.25">
      <c r="A60" s="22" t="s">
        <v>559</v>
      </c>
      <c r="B60" s="22" t="s">
        <v>3</v>
      </c>
      <c r="C60" s="100"/>
      <c r="F60" s="22"/>
      <c r="G60" s="100"/>
    </row>
    <row r="61" spans="1:7" x14ac:dyDescent="0.25">
      <c r="A61" s="22" t="s">
        <v>560</v>
      </c>
      <c r="B61" s="22" t="s">
        <v>561</v>
      </c>
      <c r="C61" s="100"/>
      <c r="F61" s="22"/>
      <c r="G61" s="100"/>
    </row>
    <row r="62" spans="1:7" x14ac:dyDescent="0.25">
      <c r="A62" s="22" t="s">
        <v>562</v>
      </c>
      <c r="B62" s="22" t="s">
        <v>563</v>
      </c>
      <c r="C62" s="100"/>
      <c r="F62" s="22"/>
      <c r="G62" s="100"/>
    </row>
    <row r="63" spans="1:7" x14ac:dyDescent="0.25">
      <c r="A63" s="22" t="s">
        <v>564</v>
      </c>
      <c r="B63" s="22" t="s">
        <v>565</v>
      </c>
      <c r="C63" s="100"/>
      <c r="F63" s="22"/>
      <c r="G63" s="100"/>
    </row>
    <row r="64" spans="1:7" x14ac:dyDescent="0.25">
      <c r="A64" s="22" t="s">
        <v>566</v>
      </c>
      <c r="B64" s="22" t="s">
        <v>567</v>
      </c>
      <c r="C64" s="100"/>
      <c r="F64" s="22"/>
      <c r="G64" s="100"/>
    </row>
    <row r="65" spans="1:7" x14ac:dyDescent="0.25">
      <c r="A65" s="22" t="s">
        <v>568</v>
      </c>
      <c r="B65" s="22" t="s">
        <v>569</v>
      </c>
      <c r="C65" s="100"/>
      <c r="F65" s="22"/>
      <c r="G65" s="100"/>
    </row>
    <row r="66" spans="1:7" x14ac:dyDescent="0.25">
      <c r="A66" s="22" t="s">
        <v>570</v>
      </c>
      <c r="B66" s="22" t="s">
        <v>571</v>
      </c>
      <c r="C66" s="100"/>
      <c r="F66" s="22"/>
      <c r="G66" s="100"/>
    </row>
    <row r="67" spans="1:7" x14ac:dyDescent="0.25">
      <c r="A67" s="22" t="s">
        <v>572</v>
      </c>
      <c r="B67" s="22" t="s">
        <v>573</v>
      </c>
      <c r="C67" s="100"/>
      <c r="F67" s="22"/>
      <c r="G67" s="100"/>
    </row>
    <row r="68" spans="1:7" x14ac:dyDescent="0.25">
      <c r="A68" s="22" t="s">
        <v>574</v>
      </c>
      <c r="B68" s="22" t="s">
        <v>575</v>
      </c>
      <c r="C68" s="100"/>
      <c r="F68" s="22"/>
      <c r="G68" s="100"/>
    </row>
    <row r="69" spans="1:7" x14ac:dyDescent="0.25">
      <c r="A69" s="22" t="s">
        <v>576</v>
      </c>
      <c r="B69" s="22" t="s">
        <v>577</v>
      </c>
      <c r="C69" s="100"/>
      <c r="F69" s="22"/>
      <c r="G69" s="100"/>
    </row>
    <row r="70" spans="1:7" x14ac:dyDescent="0.25">
      <c r="A70" s="22" t="s">
        <v>578</v>
      </c>
      <c r="B70" s="22" t="s">
        <v>579</v>
      </c>
      <c r="C70" s="100"/>
      <c r="F70" s="22"/>
      <c r="G70" s="100"/>
    </row>
    <row r="71" spans="1:7" x14ac:dyDescent="0.25">
      <c r="A71" s="22" t="s">
        <v>580</v>
      </c>
      <c r="B71" s="22" t="s">
        <v>6</v>
      </c>
      <c r="C71" s="100"/>
      <c r="F71" s="22"/>
      <c r="G71" s="100"/>
    </row>
    <row r="72" spans="1:7" x14ac:dyDescent="0.25">
      <c r="A72" s="558" t="s">
        <v>581</v>
      </c>
      <c r="B72" s="639" t="s">
        <v>274</v>
      </c>
      <c r="C72" s="640">
        <f>SUM(C73:C75)</f>
        <v>0</v>
      </c>
      <c r="D72" s="640">
        <f>SUM(D73:D75)</f>
        <v>0</v>
      </c>
      <c r="E72" s="96"/>
      <c r="F72" s="640">
        <f>SUM(F73:F75)</f>
        <v>0</v>
      </c>
      <c r="G72" s="100"/>
    </row>
    <row r="73" spans="1:7" x14ac:dyDescent="0.25">
      <c r="A73" s="558" t="s">
        <v>583</v>
      </c>
      <c r="B73" s="558" t="s">
        <v>585</v>
      </c>
      <c r="C73" s="640"/>
      <c r="D73" s="640"/>
      <c r="E73" s="96"/>
      <c r="F73" s="640"/>
      <c r="G73" s="100"/>
    </row>
    <row r="74" spans="1:7" x14ac:dyDescent="0.25">
      <c r="A74" s="558" t="s">
        <v>584</v>
      </c>
      <c r="B74" s="558" t="s">
        <v>587</v>
      </c>
      <c r="C74" s="96"/>
      <c r="D74" s="96"/>
      <c r="E74" s="96"/>
      <c r="F74" s="96"/>
      <c r="G74" s="100"/>
    </row>
    <row r="75" spans="1:7" x14ac:dyDescent="0.25">
      <c r="A75" s="558" t="s">
        <v>586</v>
      </c>
      <c r="B75" s="558" t="s">
        <v>2</v>
      </c>
      <c r="C75" s="96"/>
      <c r="D75" s="96"/>
      <c r="E75" s="96"/>
      <c r="F75" s="96"/>
      <c r="G75" s="100"/>
    </row>
    <row r="76" spans="1:7" x14ac:dyDescent="0.25">
      <c r="A76" s="558" t="s">
        <v>588</v>
      </c>
      <c r="B76" s="639" t="s">
        <v>92</v>
      </c>
      <c r="C76" s="640">
        <f>SUM(C77:C87)</f>
        <v>0</v>
      </c>
      <c r="D76" s="640">
        <f>SUM(D77:D87)</f>
        <v>0</v>
      </c>
      <c r="E76" s="96"/>
      <c r="F76" s="640">
        <f>SUM(F77:F87)</f>
        <v>0</v>
      </c>
      <c r="G76" s="100"/>
    </row>
    <row r="77" spans="1:7" x14ac:dyDescent="0.25">
      <c r="A77" s="558" t="s">
        <v>589</v>
      </c>
      <c r="B77" s="641" t="s">
        <v>276</v>
      </c>
      <c r="C77" s="640"/>
      <c r="D77" s="640"/>
      <c r="E77" s="96"/>
      <c r="F77" s="640"/>
      <c r="G77" s="100"/>
    </row>
    <row r="78" spans="1:7" x14ac:dyDescent="0.25">
      <c r="A78" s="558" t="s">
        <v>590</v>
      </c>
      <c r="B78" s="558" t="s">
        <v>582</v>
      </c>
      <c r="C78" s="96"/>
      <c r="D78" s="96"/>
      <c r="E78" s="96"/>
      <c r="F78" s="96"/>
      <c r="G78" s="100"/>
    </row>
    <row r="79" spans="1:7" x14ac:dyDescent="0.25">
      <c r="A79" s="558" t="s">
        <v>591</v>
      </c>
      <c r="B79" s="641" t="s">
        <v>278</v>
      </c>
      <c r="C79" s="96"/>
      <c r="D79" s="96"/>
      <c r="E79" s="96"/>
      <c r="F79" s="96"/>
      <c r="G79" s="100"/>
    </row>
    <row r="80" spans="1:7" x14ac:dyDescent="0.25">
      <c r="A80" s="558" t="s">
        <v>592</v>
      </c>
      <c r="B80" s="641" t="s">
        <v>280</v>
      </c>
      <c r="C80" s="96"/>
      <c r="D80" s="96"/>
      <c r="E80" s="96"/>
      <c r="F80" s="96"/>
      <c r="G80" s="100"/>
    </row>
    <row r="81" spans="1:7" x14ac:dyDescent="0.25">
      <c r="A81" s="558" t="s">
        <v>593</v>
      </c>
      <c r="B81" s="641" t="s">
        <v>12</v>
      </c>
      <c r="C81" s="96"/>
      <c r="D81" s="96"/>
      <c r="E81" s="96"/>
      <c r="F81" s="96"/>
      <c r="G81" s="100"/>
    </row>
    <row r="82" spans="1:7" x14ac:dyDescent="0.25">
      <c r="A82" s="558" t="s">
        <v>594</v>
      </c>
      <c r="B82" s="641" t="s">
        <v>283</v>
      </c>
      <c r="C82" s="96"/>
      <c r="D82" s="96"/>
      <c r="E82" s="96"/>
      <c r="F82" s="96"/>
      <c r="G82" s="100"/>
    </row>
    <row r="83" spans="1:7" x14ac:dyDescent="0.25">
      <c r="A83" s="558" t="s">
        <v>595</v>
      </c>
      <c r="B83" s="641" t="s">
        <v>285</v>
      </c>
      <c r="C83" s="96"/>
      <c r="D83" s="96"/>
      <c r="E83" s="96"/>
      <c r="F83" s="96"/>
      <c r="G83" s="100"/>
    </row>
    <row r="84" spans="1:7" x14ac:dyDescent="0.25">
      <c r="A84" s="558" t="s">
        <v>596</v>
      </c>
      <c r="B84" s="641" t="s">
        <v>287</v>
      </c>
      <c r="C84" s="96"/>
      <c r="D84" s="96"/>
      <c r="E84" s="96"/>
      <c r="F84" s="96"/>
      <c r="G84" s="100"/>
    </row>
    <row r="85" spans="1:7" x14ac:dyDescent="0.25">
      <c r="A85" s="558" t="s">
        <v>597</v>
      </c>
      <c r="B85" s="641" t="s">
        <v>289</v>
      </c>
      <c r="C85" s="96"/>
      <c r="D85" s="96"/>
      <c r="E85" s="96"/>
      <c r="F85" s="96"/>
      <c r="G85" s="100"/>
    </row>
    <row r="86" spans="1:7" x14ac:dyDescent="0.25">
      <c r="A86" s="558" t="s">
        <v>598</v>
      </c>
      <c r="B86" s="641" t="s">
        <v>291</v>
      </c>
      <c r="C86" s="96"/>
      <c r="D86" s="96"/>
      <c r="E86" s="96"/>
      <c r="F86" s="96"/>
      <c r="G86" s="100"/>
    </row>
    <row r="87" spans="1:7" x14ac:dyDescent="0.25">
      <c r="A87" s="558" t="s">
        <v>599</v>
      </c>
      <c r="B87" s="641" t="s">
        <v>92</v>
      </c>
      <c r="C87" s="96"/>
      <c r="D87" s="96"/>
      <c r="E87" s="96"/>
      <c r="F87" s="96"/>
      <c r="G87" s="100"/>
    </row>
    <row r="88" spans="1:7" hidden="1" outlineLevel="1" x14ac:dyDescent="0.25">
      <c r="A88" s="22" t="s">
        <v>600</v>
      </c>
      <c r="B88" s="51" t="s">
        <v>96</v>
      </c>
      <c r="G88" s="100"/>
    </row>
    <row r="89" spans="1:7" hidden="1" outlineLevel="1" x14ac:dyDescent="0.25">
      <c r="A89" s="22" t="s">
        <v>601</v>
      </c>
      <c r="B89" s="51" t="s">
        <v>96</v>
      </c>
      <c r="G89" s="100"/>
    </row>
    <row r="90" spans="1:7" hidden="1" outlineLevel="1" x14ac:dyDescent="0.25">
      <c r="A90" s="22" t="s">
        <v>602</v>
      </c>
      <c r="B90" s="51" t="s">
        <v>96</v>
      </c>
      <c r="G90" s="100"/>
    </row>
    <row r="91" spans="1:7" hidden="1" outlineLevel="1" x14ac:dyDescent="0.25">
      <c r="A91" s="22" t="s">
        <v>603</v>
      </c>
      <c r="B91" s="51" t="s">
        <v>96</v>
      </c>
      <c r="G91" s="100"/>
    </row>
    <row r="92" spans="1:7" hidden="1" outlineLevel="1" x14ac:dyDescent="0.25">
      <c r="A92" s="22" t="s">
        <v>604</v>
      </c>
      <c r="B92" s="51" t="s">
        <v>96</v>
      </c>
      <c r="G92" s="100"/>
    </row>
    <row r="93" spans="1:7" hidden="1" outlineLevel="1" x14ac:dyDescent="0.25">
      <c r="A93" s="22" t="s">
        <v>605</v>
      </c>
      <c r="B93" s="51" t="s">
        <v>96</v>
      </c>
      <c r="G93" s="100"/>
    </row>
    <row r="94" spans="1:7" hidden="1" outlineLevel="1" x14ac:dyDescent="0.25">
      <c r="A94" s="22" t="s">
        <v>606</v>
      </c>
      <c r="B94" s="51" t="s">
        <v>96</v>
      </c>
      <c r="G94" s="100"/>
    </row>
    <row r="95" spans="1:7" hidden="1" outlineLevel="1" x14ac:dyDescent="0.25">
      <c r="A95" s="22" t="s">
        <v>607</v>
      </c>
      <c r="B95" s="51" t="s">
        <v>96</v>
      </c>
      <c r="G95" s="100"/>
    </row>
    <row r="96" spans="1:7" hidden="1" outlineLevel="1" x14ac:dyDescent="0.25">
      <c r="A96" s="22" t="s">
        <v>608</v>
      </c>
      <c r="B96" s="51" t="s">
        <v>96</v>
      </c>
      <c r="G96" s="100"/>
    </row>
    <row r="97" spans="1:7" hidden="1" outlineLevel="1" x14ac:dyDescent="0.25">
      <c r="A97" s="22" t="s">
        <v>609</v>
      </c>
      <c r="B97" s="51" t="s">
        <v>96</v>
      </c>
      <c r="G97" s="100"/>
    </row>
    <row r="98" spans="1:7" ht="15" customHeight="1" collapsed="1" x14ac:dyDescent="0.25">
      <c r="A98" s="40"/>
      <c r="B98" s="41" t="s">
        <v>1807</v>
      </c>
      <c r="C98" s="40" t="s">
        <v>516</v>
      </c>
      <c r="D98" s="40" t="s">
        <v>517</v>
      </c>
      <c r="E98" s="42"/>
      <c r="F98" s="121" t="s">
        <v>482</v>
      </c>
      <c r="G98" s="121"/>
    </row>
    <row r="99" spans="1:7" x14ac:dyDescent="0.25">
      <c r="A99" s="22" t="s">
        <v>610</v>
      </c>
      <c r="B99" s="38" t="s">
        <v>1257</v>
      </c>
      <c r="C99" s="100">
        <f>'[1]B1. HTT Mortgage Assets'!$C99</f>
        <v>9.0576729703061631E-2</v>
      </c>
      <c r="D99" s="100">
        <f>'[1]B1. HTT Mortgage Assets'!$D99</f>
        <v>3.3674453862669144E-2</v>
      </c>
      <c r="F99" s="100">
        <f>'[1]B1. HTT Mortgage Assets'!$F99</f>
        <v>8.9433286601061229E-2</v>
      </c>
      <c r="G99" s="100"/>
    </row>
    <row r="100" spans="1:7" x14ac:dyDescent="0.25">
      <c r="A100" s="22" t="s">
        <v>611</v>
      </c>
      <c r="B100" s="38" t="s">
        <v>1258</v>
      </c>
      <c r="C100" s="100">
        <f>'[1]B1. HTT Mortgage Assets'!$C100</f>
        <v>1.873963199401469E-2</v>
      </c>
      <c r="D100" s="100">
        <f>'[1]B1. HTT Mortgage Assets'!$D100</f>
        <v>2.0360300319012073E-4</v>
      </c>
      <c r="F100" s="100">
        <f>'[1]B1. HTT Mortgage Assets'!$F100</f>
        <v>1.8367153140137427E-2</v>
      </c>
      <c r="G100" s="100"/>
    </row>
    <row r="101" spans="1:7" x14ac:dyDescent="0.25">
      <c r="A101" s="22" t="s">
        <v>612</v>
      </c>
      <c r="B101" s="38" t="s">
        <v>1259</v>
      </c>
      <c r="C101" s="100">
        <f>'[1]B1. HTT Mortgage Assets'!$C101</f>
        <v>2.385355243781697E-2</v>
      </c>
      <c r="D101" s="100">
        <f>'[1]B1. HTT Mortgage Assets'!$D101</f>
        <v>1.6050805217308504E-4</v>
      </c>
      <c r="F101" s="100">
        <f>'[1]B1. HTT Mortgage Assets'!$F101</f>
        <v>2.3377444096489047E-2</v>
      </c>
      <c r="G101" s="100"/>
    </row>
    <row r="102" spans="1:7" x14ac:dyDescent="0.25">
      <c r="A102" s="22" t="s">
        <v>613</v>
      </c>
      <c r="B102" s="38" t="s">
        <v>1260</v>
      </c>
      <c r="C102" s="100">
        <f>'[1]B1. HTT Mortgage Assets'!$C102</f>
        <v>2.7701890613864837E-2</v>
      </c>
      <c r="D102" s="100">
        <f>'[1]B1. HTT Mortgage Assets'!$D102</f>
        <v>1.5550039670131442E-4</v>
      </c>
      <c r="F102" s="100">
        <f>'[1]B1. HTT Mortgage Assets'!$F102</f>
        <v>2.7148349838673778E-2</v>
      </c>
      <c r="G102" s="100"/>
    </row>
    <row r="103" spans="1:7" x14ac:dyDescent="0.25">
      <c r="A103" s="22" t="s">
        <v>614</v>
      </c>
      <c r="B103" s="38" t="s">
        <v>1246</v>
      </c>
      <c r="C103" s="100">
        <f>'[1]B1. HTT Mortgage Assets'!$C103</f>
        <v>1.4953170568872201E-3</v>
      </c>
      <c r="D103" s="100">
        <f>'[1]B1. HTT Mortgage Assets'!$D103</f>
        <v>0</v>
      </c>
      <c r="F103" s="100">
        <f>'[1]B1. HTT Mortgage Assets'!$F103</f>
        <v>1.4652688743013933E-3</v>
      </c>
      <c r="G103" s="100"/>
    </row>
    <row r="104" spans="1:7" x14ac:dyDescent="0.25">
      <c r="A104" s="22" t="s">
        <v>615</v>
      </c>
      <c r="B104" s="38" t="s">
        <v>1247</v>
      </c>
      <c r="C104" s="100">
        <f>'[1]B1. HTT Mortgage Assets'!$C104</f>
        <v>4.0693066187927951E-2</v>
      </c>
      <c r="D104" s="100">
        <f>'[1]B1. HTT Mortgage Assets'!$D104</f>
        <v>7.76613971475929E-3</v>
      </c>
      <c r="F104" s="100">
        <f>'[1]B1. HTT Mortgage Assets'!$F104</f>
        <v>4.003140430552056E-2</v>
      </c>
      <c r="G104" s="100"/>
    </row>
    <row r="105" spans="1:7" x14ac:dyDescent="0.25">
      <c r="A105" s="22" t="s">
        <v>616</v>
      </c>
      <c r="B105" s="38" t="s">
        <v>1248</v>
      </c>
      <c r="C105" s="100">
        <f>'[1]B1. HTT Mortgage Assets'!$C105</f>
        <v>9.4177789089831099E-2</v>
      </c>
      <c r="D105" s="100">
        <f>'[1]B1. HTT Mortgage Assets'!$D105</f>
        <v>0</v>
      </c>
      <c r="F105" s="100">
        <f>'[1]B1. HTT Mortgage Assets'!$F105</f>
        <v>9.3560933025580981E-2</v>
      </c>
      <c r="G105" s="100"/>
    </row>
    <row r="106" spans="1:7" x14ac:dyDescent="0.25">
      <c r="A106" s="22" t="s">
        <v>617</v>
      </c>
      <c r="B106" s="38" t="s">
        <v>1249</v>
      </c>
      <c r="C106" s="100">
        <f>'[1]B1. HTT Mortgage Assets'!$C106</f>
        <v>0.28818087621832023</v>
      </c>
      <c r="D106" s="100">
        <f>'[1]B1. HTT Mortgage Assets'!$D106</f>
        <v>0.84119572469052439</v>
      </c>
      <c r="F106" s="100">
        <f>'[1]B1. HTT Mortgage Assets'!$F106</f>
        <v>0.29939363057568558</v>
      </c>
      <c r="G106" s="100"/>
    </row>
    <row r="107" spans="1:7" x14ac:dyDescent="0.25">
      <c r="A107" s="22" t="s">
        <v>618</v>
      </c>
      <c r="B107" s="38" t="s">
        <v>1250</v>
      </c>
      <c r="C107" s="100">
        <f>'[1]B1. HTT Mortgage Assets'!$C107</f>
        <v>4.8182586430819331E-2</v>
      </c>
      <c r="D107" s="100">
        <f>'[1]B1. HTT Mortgage Assets'!$D107</f>
        <v>1.7375751127122051E-2</v>
      </c>
      <c r="F107" s="100">
        <f>'[1]B1. HTT Mortgage Assets'!$F107</f>
        <v>4.7563527477513461E-2</v>
      </c>
      <c r="G107" s="100"/>
    </row>
    <row r="108" spans="1:7" x14ac:dyDescent="0.25">
      <c r="A108" s="22" t="s">
        <v>619</v>
      </c>
      <c r="B108" s="38" t="s">
        <v>1251</v>
      </c>
      <c r="C108" s="100">
        <f>'[1]B1. HTT Mortgage Assets'!$C108</f>
        <v>8.0743530913186826E-2</v>
      </c>
      <c r="D108" s="100">
        <f>'[1]B1. HTT Mortgage Assets'!$D108</f>
        <v>9.1759971772272034E-3</v>
      </c>
      <c r="F108" s="100">
        <f>'[1]B1. HTT Mortgage Assets'!$F108</f>
        <v>7.9305391549357132E-2</v>
      </c>
      <c r="G108" s="100"/>
    </row>
    <row r="109" spans="1:7" x14ac:dyDescent="0.25">
      <c r="A109" s="22" t="s">
        <v>620</v>
      </c>
      <c r="B109" s="38" t="s">
        <v>1252</v>
      </c>
      <c r="C109" s="100">
        <f>'[1]B1. HTT Mortgage Assets'!$C109</f>
        <v>0.12050929801857134</v>
      </c>
      <c r="D109" s="100">
        <f>'[1]B1. HTT Mortgage Assets'!$D109</f>
        <v>4.5196632665739866E-4</v>
      </c>
      <c r="F109" s="100">
        <f>'[1]B1. HTT Mortgage Assets'!$F109</f>
        <v>0.11809676309373369</v>
      </c>
      <c r="G109" s="100"/>
    </row>
    <row r="110" spans="1:7" x14ac:dyDescent="0.25">
      <c r="A110" s="22" t="s">
        <v>621</v>
      </c>
      <c r="B110" s="38" t="s">
        <v>1261</v>
      </c>
      <c r="C110" s="100">
        <f>'[1]B1. HTT Mortgage Assets'!$C110</f>
        <v>4.2954159698179789E-3</v>
      </c>
      <c r="D110" s="100">
        <f>'[1]B1. HTT Mortgage Assets'!$D110</f>
        <v>0</v>
      </c>
      <c r="F110" s="100">
        <f>'[1]B1. HTT Mortgage Assets'!$F110</f>
        <v>4.2091001996950534E-3</v>
      </c>
      <c r="G110" s="100"/>
    </row>
    <row r="111" spans="1:7" x14ac:dyDescent="0.25">
      <c r="A111" s="22" t="s">
        <v>622</v>
      </c>
      <c r="B111" s="38" t="s">
        <v>1253</v>
      </c>
      <c r="C111" s="100">
        <f>'[1]B1. HTT Mortgage Assets'!$C111</f>
        <v>4.4901697336412333E-2</v>
      </c>
      <c r="D111" s="100">
        <f>'[1]B1. HTT Mortgage Assets'!$D111</f>
        <v>8.4600300494732765E-3</v>
      </c>
      <c r="F111" s="100">
        <f>'[1]B1. HTT Mortgage Assets'!$F111</f>
        <v>4.4169407239588766E-2</v>
      </c>
      <c r="G111" s="100"/>
    </row>
    <row r="112" spans="1:7" x14ac:dyDescent="0.25">
      <c r="A112" s="22" t="s">
        <v>623</v>
      </c>
      <c r="B112" s="38" t="s">
        <v>1254</v>
      </c>
      <c r="C112" s="100">
        <f>'[1]B1. HTT Mortgage Assets'!$C112</f>
        <v>9.563060705882459E-2</v>
      </c>
      <c r="D112" s="100">
        <f>'[1]B1. HTT Mortgage Assets'!$D112</f>
        <v>1.7899747293810962E-2</v>
      </c>
      <c r="F112" s="100">
        <f>'[1]B1. HTT Mortgage Assets'!$F112</f>
        <v>9.4068616539145375E-2</v>
      </c>
      <c r="G112" s="100"/>
    </row>
    <row r="113" spans="1:7" x14ac:dyDescent="0.25">
      <c r="A113" s="22" t="s">
        <v>624</v>
      </c>
      <c r="B113" s="38"/>
      <c r="C113" s="100"/>
      <c r="G113" s="100"/>
    </row>
    <row r="114" spans="1:7" hidden="1" x14ac:dyDescent="0.25">
      <c r="A114" s="22" t="s">
        <v>625</v>
      </c>
      <c r="B114" s="38"/>
      <c r="C114" s="100"/>
      <c r="G114" s="100"/>
    </row>
    <row r="115" spans="1:7" hidden="1" x14ac:dyDescent="0.25">
      <c r="A115" s="22" t="s">
        <v>626</v>
      </c>
      <c r="B115" s="38"/>
      <c r="C115" s="100"/>
      <c r="G115" s="100"/>
    </row>
    <row r="116" spans="1:7" hidden="1" x14ac:dyDescent="0.25">
      <c r="A116" s="22" t="s">
        <v>627</v>
      </c>
      <c r="B116" s="38"/>
      <c r="C116" s="100"/>
      <c r="G116" s="100"/>
    </row>
    <row r="117" spans="1:7" hidden="1" x14ac:dyDescent="0.25">
      <c r="A117" s="22" t="s">
        <v>628</v>
      </c>
      <c r="B117" s="38"/>
      <c r="C117" s="100"/>
      <c r="G117" s="100"/>
    </row>
    <row r="118" spans="1:7" hidden="1" x14ac:dyDescent="0.25">
      <c r="A118" s="22" t="s">
        <v>629</v>
      </c>
      <c r="B118" s="38"/>
      <c r="C118" s="100"/>
      <c r="G118" s="100"/>
    </row>
    <row r="119" spans="1:7" hidden="1" x14ac:dyDescent="0.25">
      <c r="A119" s="22" t="s">
        <v>630</v>
      </c>
      <c r="B119" s="38"/>
      <c r="C119" s="100"/>
      <c r="G119" s="100"/>
    </row>
    <row r="120" spans="1:7" hidden="1" x14ac:dyDescent="0.25">
      <c r="A120" s="22" t="s">
        <v>631</v>
      </c>
      <c r="B120" s="38"/>
      <c r="C120" s="100"/>
      <c r="G120" s="100"/>
    </row>
    <row r="121" spans="1:7" hidden="1" x14ac:dyDescent="0.25">
      <c r="A121" s="22" t="s">
        <v>632</v>
      </c>
      <c r="B121" s="38"/>
      <c r="C121" s="100"/>
      <c r="G121" s="100"/>
    </row>
    <row r="122" spans="1:7" hidden="1" x14ac:dyDescent="0.25">
      <c r="A122" s="22" t="s">
        <v>633</v>
      </c>
      <c r="B122" s="38"/>
      <c r="C122" s="100"/>
      <c r="G122" s="100"/>
    </row>
    <row r="123" spans="1:7" hidden="1" x14ac:dyDescent="0.25">
      <c r="A123" s="22" t="s">
        <v>634</v>
      </c>
      <c r="B123" s="38"/>
      <c r="C123" s="100"/>
      <c r="G123" s="100"/>
    </row>
    <row r="124" spans="1:7" hidden="1" x14ac:dyDescent="0.25">
      <c r="A124" s="22" t="s">
        <v>635</v>
      </c>
      <c r="B124" s="38"/>
      <c r="C124" s="100"/>
      <c r="G124" s="100"/>
    </row>
    <row r="125" spans="1:7" hidden="1" x14ac:dyDescent="0.25">
      <c r="A125" s="22" t="s">
        <v>636</v>
      </c>
      <c r="B125" s="38"/>
      <c r="G125" s="100"/>
    </row>
    <row r="126" spans="1:7" hidden="1" x14ac:dyDescent="0.25">
      <c r="A126" s="22" t="s">
        <v>637</v>
      </c>
      <c r="B126" s="38"/>
      <c r="G126" s="100"/>
    </row>
    <row r="127" spans="1:7" hidden="1" x14ac:dyDescent="0.25">
      <c r="A127" s="22" t="s">
        <v>638</v>
      </c>
      <c r="B127" s="38"/>
      <c r="G127" s="100"/>
    </row>
    <row r="128" spans="1:7" hidden="1" x14ac:dyDescent="0.25">
      <c r="A128" s="22" t="s">
        <v>639</v>
      </c>
      <c r="B128" s="38"/>
      <c r="G128" s="100"/>
    </row>
    <row r="129" spans="1:7" hidden="1" x14ac:dyDescent="0.25">
      <c r="A129" s="22" t="s">
        <v>640</v>
      </c>
      <c r="B129" s="38"/>
      <c r="G129" s="100"/>
    </row>
    <row r="130" spans="1:7" hidden="1" x14ac:dyDescent="0.25">
      <c r="A130" s="558" t="s">
        <v>1781</v>
      </c>
      <c r="B130" s="38"/>
      <c r="G130" s="100"/>
    </row>
    <row r="131" spans="1:7" hidden="1" x14ac:dyDescent="0.25">
      <c r="A131" s="558" t="s">
        <v>1782</v>
      </c>
      <c r="B131" s="38"/>
      <c r="G131" s="100"/>
    </row>
    <row r="132" spans="1:7" hidden="1" x14ac:dyDescent="0.25">
      <c r="A132" s="558" t="s">
        <v>1783</v>
      </c>
      <c r="B132" s="38"/>
      <c r="G132" s="100"/>
    </row>
    <row r="133" spans="1:7" hidden="1" x14ac:dyDescent="0.25">
      <c r="A133" s="558" t="s">
        <v>1784</v>
      </c>
      <c r="B133" s="38"/>
      <c r="G133" s="100"/>
    </row>
    <row r="134" spans="1:7" hidden="1" x14ac:dyDescent="0.25">
      <c r="A134" s="558" t="s">
        <v>1785</v>
      </c>
      <c r="B134" s="38"/>
      <c r="G134" s="100"/>
    </row>
    <row r="135" spans="1:7" hidden="1" x14ac:dyDescent="0.25">
      <c r="A135" s="558" t="s">
        <v>1786</v>
      </c>
      <c r="B135" s="38"/>
      <c r="G135" s="100"/>
    </row>
    <row r="136" spans="1:7" hidden="1" x14ac:dyDescent="0.25">
      <c r="A136" s="558" t="s">
        <v>1787</v>
      </c>
      <c r="B136" s="38"/>
      <c r="G136" s="100"/>
    </row>
    <row r="137" spans="1:7" hidden="1" x14ac:dyDescent="0.25">
      <c r="A137" s="558" t="s">
        <v>1788</v>
      </c>
      <c r="B137" s="38"/>
      <c r="G137" s="100"/>
    </row>
    <row r="138" spans="1:7" hidden="1" x14ac:dyDescent="0.25">
      <c r="A138" s="558" t="s">
        <v>1789</v>
      </c>
      <c r="B138" s="38"/>
      <c r="G138" s="100"/>
    </row>
    <row r="139" spans="1:7" hidden="1" x14ac:dyDescent="0.25">
      <c r="A139" s="558" t="s">
        <v>1790</v>
      </c>
      <c r="B139" s="38"/>
      <c r="G139" s="100"/>
    </row>
    <row r="140" spans="1:7" hidden="1" x14ac:dyDescent="0.25">
      <c r="A140" s="558" t="s">
        <v>1791</v>
      </c>
      <c r="B140" s="38"/>
      <c r="G140" s="100"/>
    </row>
    <row r="141" spans="1:7" hidden="1" x14ac:dyDescent="0.25">
      <c r="A141" s="558" t="s">
        <v>1792</v>
      </c>
      <c r="B141" s="38"/>
      <c r="G141" s="100"/>
    </row>
    <row r="142" spans="1:7" hidden="1" x14ac:dyDescent="0.25">
      <c r="A142" s="558" t="s">
        <v>1793</v>
      </c>
      <c r="B142" s="38"/>
      <c r="G142" s="100"/>
    </row>
    <row r="143" spans="1:7" hidden="1" x14ac:dyDescent="0.25">
      <c r="A143" s="558" t="s">
        <v>1794</v>
      </c>
      <c r="B143" s="38"/>
      <c r="G143" s="100"/>
    </row>
    <row r="144" spans="1:7" hidden="1" x14ac:dyDescent="0.25">
      <c r="A144" s="558" t="s">
        <v>1795</v>
      </c>
      <c r="B144" s="38"/>
      <c r="G144" s="100"/>
    </row>
    <row r="145" spans="1:7" hidden="1" x14ac:dyDescent="0.25">
      <c r="A145" s="558" t="s">
        <v>1796</v>
      </c>
      <c r="B145" s="38"/>
      <c r="G145" s="100"/>
    </row>
    <row r="146" spans="1:7" hidden="1" x14ac:dyDescent="0.25">
      <c r="A146" s="558" t="s">
        <v>1797</v>
      </c>
      <c r="B146" s="38"/>
      <c r="G146" s="100"/>
    </row>
    <row r="147" spans="1:7" hidden="1" x14ac:dyDescent="0.25">
      <c r="A147" s="558" t="s">
        <v>1798</v>
      </c>
      <c r="B147" s="38"/>
      <c r="G147" s="100"/>
    </row>
    <row r="148" spans="1:7" x14ac:dyDescent="0.25">
      <c r="A148" s="558" t="s">
        <v>1799</v>
      </c>
      <c r="B148" s="38"/>
      <c r="G148" s="100"/>
    </row>
    <row r="149" spans="1:7" ht="15" customHeight="1" x14ac:dyDescent="0.25">
      <c r="A149" s="40"/>
      <c r="B149" s="41" t="s">
        <v>641</v>
      </c>
      <c r="C149" s="40" t="s">
        <v>516</v>
      </c>
      <c r="D149" s="40" t="s">
        <v>517</v>
      </c>
      <c r="E149" s="42"/>
      <c r="F149" s="121" t="s">
        <v>482</v>
      </c>
      <c r="G149" s="121"/>
    </row>
    <row r="150" spans="1:7" x14ac:dyDescent="0.25">
      <c r="A150" s="22" t="s">
        <v>642</v>
      </c>
      <c r="B150" s="22" t="s">
        <v>643</v>
      </c>
      <c r="C150" s="100">
        <f>'[1]B1. HTT Mortgage Assets'!$C150</f>
        <v>0.94446126517210205</v>
      </c>
      <c r="D150" s="100">
        <f>'[1]B1. HTT Mortgage Assets'!$D$150</f>
        <v>0.70958757041354048</v>
      </c>
      <c r="E150" s="110"/>
      <c r="F150" s="100">
        <f>'[1]B1. HTT Mortgage Assets'!$F150</f>
        <v>0.93974151183804699</v>
      </c>
    </row>
    <row r="151" spans="1:7" x14ac:dyDescent="0.25">
      <c r="A151" s="22" t="s">
        <v>644</v>
      </c>
      <c r="B151" s="22" t="s">
        <v>645</v>
      </c>
      <c r="C151" s="100">
        <f>'[1]B1. HTT Mortgage Assets'!$C151</f>
        <v>5.5538734827897993E-2</v>
      </c>
      <c r="D151" s="100">
        <f>'[1]B1. HTT Mortgage Assets'!$D$151</f>
        <v>0.29041242958645946</v>
      </c>
      <c r="E151" s="110"/>
      <c r="F151" s="100">
        <f>'[1]B1. HTT Mortgage Assets'!$F151</f>
        <v>6.0258488161952992E-2</v>
      </c>
    </row>
    <row r="152" spans="1:7" x14ac:dyDescent="0.25">
      <c r="A152" s="22" t="s">
        <v>646</v>
      </c>
      <c r="B152" s="22" t="s">
        <v>92</v>
      </c>
      <c r="C152" s="100"/>
      <c r="D152" s="101"/>
      <c r="E152" s="20"/>
      <c r="F152" s="100">
        <f>'[1]B1. HTT Mortgage Assets'!$F152</f>
        <v>0</v>
      </c>
    </row>
    <row r="153" spans="1:7" hidden="1" outlineLevel="1" x14ac:dyDescent="0.25">
      <c r="A153" s="22" t="s">
        <v>647</v>
      </c>
      <c r="E153" s="20"/>
    </row>
    <row r="154" spans="1:7" hidden="1" outlineLevel="1" x14ac:dyDescent="0.25">
      <c r="A154" s="22" t="s">
        <v>648</v>
      </c>
      <c r="E154" s="20"/>
    </row>
    <row r="155" spans="1:7" hidden="1" outlineLevel="1" x14ac:dyDescent="0.25">
      <c r="A155" s="22" t="s">
        <v>649</v>
      </c>
      <c r="E155" s="20"/>
    </row>
    <row r="156" spans="1:7" hidden="1" outlineLevel="1" x14ac:dyDescent="0.25">
      <c r="A156" s="22" t="s">
        <v>650</v>
      </c>
      <c r="E156" s="20"/>
    </row>
    <row r="157" spans="1:7" hidden="1" outlineLevel="1" x14ac:dyDescent="0.25">
      <c r="A157" s="22" t="s">
        <v>651</v>
      </c>
      <c r="E157" s="20"/>
    </row>
    <row r="158" spans="1:7" hidden="1" outlineLevel="1" x14ac:dyDescent="0.25">
      <c r="A158" s="22" t="s">
        <v>652</v>
      </c>
      <c r="E158" s="20"/>
    </row>
    <row r="159" spans="1:7" ht="15" customHeight="1" collapsed="1" x14ac:dyDescent="0.25">
      <c r="A159" s="40"/>
      <c r="B159" s="41" t="s">
        <v>653</v>
      </c>
      <c r="C159" s="40" t="s">
        <v>516</v>
      </c>
      <c r="D159" s="40" t="s">
        <v>517</v>
      </c>
      <c r="E159" s="42"/>
      <c r="F159" s="121" t="s">
        <v>482</v>
      </c>
      <c r="G159" s="121"/>
    </row>
    <row r="160" spans="1:7" x14ac:dyDescent="0.25">
      <c r="A160" s="22" t="s">
        <v>654</v>
      </c>
      <c r="B160" s="22" t="s">
        <v>655</v>
      </c>
      <c r="C160" s="100">
        <f>'[1]B1. HTT Mortgage Assets'!$C160</f>
        <v>2.2779267879844928E-2</v>
      </c>
      <c r="E160" s="20"/>
      <c r="F160" s="100">
        <f>'[1]B1. HTT Mortgage Assets'!$F160</f>
        <v>2.2321531025517413E-2</v>
      </c>
    </row>
    <row r="161" spans="1:7" x14ac:dyDescent="0.25">
      <c r="A161" s="22" t="s">
        <v>656</v>
      </c>
      <c r="B161" s="22" t="s">
        <v>657</v>
      </c>
      <c r="C161" s="100">
        <f>'[1]B1. HTT Mortgage Assets'!$C161</f>
        <v>0.97722073212015514</v>
      </c>
      <c r="D161" s="101">
        <f>'[1]B1. HTT Mortgage Assets'!$D$161</f>
        <v>1</v>
      </c>
      <c r="E161" s="20"/>
      <c r="F161" s="100">
        <f>'[1]B1. HTT Mortgage Assets'!$F161</f>
        <v>0.97767846897448263</v>
      </c>
    </row>
    <row r="162" spans="1:7" x14ac:dyDescent="0.25">
      <c r="A162" s="22" t="s">
        <v>658</v>
      </c>
      <c r="B162" s="22" t="s">
        <v>92</v>
      </c>
      <c r="C162" s="100"/>
      <c r="E162" s="20"/>
      <c r="F162" s="100">
        <f>'[1]B1. HTT Mortgage Assets'!$F162</f>
        <v>0</v>
      </c>
    </row>
    <row r="163" spans="1:7" hidden="1" outlineLevel="1" x14ac:dyDescent="0.25">
      <c r="A163" s="22" t="s">
        <v>659</v>
      </c>
      <c r="E163" s="20"/>
    </row>
    <row r="164" spans="1:7" hidden="1" outlineLevel="1" x14ac:dyDescent="0.25">
      <c r="A164" s="22" t="s">
        <v>660</v>
      </c>
      <c r="E164" s="20"/>
    </row>
    <row r="165" spans="1:7" hidden="1" outlineLevel="1" x14ac:dyDescent="0.25">
      <c r="A165" s="22" t="s">
        <v>661</v>
      </c>
      <c r="E165" s="20"/>
    </row>
    <row r="166" spans="1:7" hidden="1" outlineLevel="1" x14ac:dyDescent="0.25">
      <c r="A166" s="22" t="s">
        <v>662</v>
      </c>
      <c r="E166" s="20"/>
    </row>
    <row r="167" spans="1:7" hidden="1" outlineLevel="1" x14ac:dyDescent="0.25">
      <c r="A167" s="22" t="s">
        <v>663</v>
      </c>
      <c r="E167" s="20"/>
    </row>
    <row r="168" spans="1:7" hidden="1" outlineLevel="1" x14ac:dyDescent="0.25">
      <c r="A168" s="22" t="s">
        <v>664</v>
      </c>
      <c r="E168" s="20"/>
    </row>
    <row r="169" spans="1:7" ht="15" customHeight="1" collapsed="1" x14ac:dyDescent="0.25">
      <c r="A169" s="40"/>
      <c r="B169" s="41" t="s">
        <v>665</v>
      </c>
      <c r="C169" s="40" t="s">
        <v>516</v>
      </c>
      <c r="D169" s="40" t="s">
        <v>517</v>
      </c>
      <c r="E169" s="42"/>
      <c r="F169" s="121" t="s">
        <v>482</v>
      </c>
      <c r="G169" s="121"/>
    </row>
    <row r="170" spans="1:7" x14ac:dyDescent="0.25">
      <c r="A170" s="22" t="s">
        <v>666</v>
      </c>
      <c r="B170" s="18" t="s">
        <v>667</v>
      </c>
      <c r="C170" s="100">
        <f>'[1]B1. HTT Mortgage Assets'!C170</f>
        <v>3.7914568866495211E-3</v>
      </c>
      <c r="D170" s="100">
        <f>'[1]B1. HTT Mortgage Assets'!D170</f>
        <v>2.8241742010276419E-2</v>
      </c>
      <c r="E170" s="110"/>
      <c r="F170" s="100">
        <f>'[1]B1. HTT Mortgage Assets'!F170</f>
        <v>4.2827818724017986E-3</v>
      </c>
    </row>
    <row r="171" spans="1:7" x14ac:dyDescent="0.25">
      <c r="A171" s="22" t="s">
        <v>668</v>
      </c>
      <c r="B171" s="18" t="s">
        <v>669</v>
      </c>
      <c r="C171" s="100">
        <f>'[1]B1. HTT Mortgage Assets'!C171</f>
        <v>5.0805141456419902E-3</v>
      </c>
      <c r="D171" s="100">
        <f>'[1]B1. HTT Mortgage Assets'!D171</f>
        <v>3.6908198301270248E-2</v>
      </c>
      <c r="E171" s="110"/>
      <c r="F171" s="100">
        <f>'[1]B1. HTT Mortgage Assets'!F171</f>
        <v>5.7200869107538769E-3</v>
      </c>
    </row>
    <row r="172" spans="1:7" x14ac:dyDescent="0.25">
      <c r="A172" s="22" t="s">
        <v>670</v>
      </c>
      <c r="B172" s="18" t="s">
        <v>671</v>
      </c>
      <c r="C172" s="100">
        <f>'[1]B1. HTT Mortgage Assets'!C172</f>
        <v>6.4697356998547461E-3</v>
      </c>
      <c r="D172" s="100">
        <f>'[1]B1. HTT Mortgage Assets'!D172</f>
        <v>4.1790742567469653E-2</v>
      </c>
      <c r="E172" s="100"/>
      <c r="F172" s="100">
        <f>'[1]B1. HTT Mortgage Assets'!F172</f>
        <v>7.1795062856880127E-3</v>
      </c>
    </row>
    <row r="173" spans="1:7" x14ac:dyDescent="0.25">
      <c r="A173" s="22" t="s">
        <v>672</v>
      </c>
      <c r="B173" s="18" t="s">
        <v>673</v>
      </c>
      <c r="C173" s="100">
        <f>'[1]B1. HTT Mortgage Assets'!C173</f>
        <v>0.21923425286658099</v>
      </c>
      <c r="D173" s="100">
        <f>'[1]B1. HTT Mortgage Assets'!D173</f>
        <v>0.55736647517117044</v>
      </c>
      <c r="E173" s="100"/>
      <c r="F173" s="100">
        <f>'[1]B1. HTT Mortgage Assets'!F173</f>
        <v>0.22602897155661555</v>
      </c>
    </row>
    <row r="174" spans="1:7" x14ac:dyDescent="0.25">
      <c r="A174" s="22" t="s">
        <v>674</v>
      </c>
      <c r="B174" s="18" t="s">
        <v>675</v>
      </c>
      <c r="C174" s="100">
        <f>'[1]B1. HTT Mortgage Assets'!C174</f>
        <v>0.76542404040127276</v>
      </c>
      <c r="D174" s="100">
        <f>'[1]B1. HTT Mortgage Assets'!D174</f>
        <v>0.33569284194981336</v>
      </c>
      <c r="E174" s="100"/>
      <c r="F174" s="100">
        <f>'[1]B1. HTT Mortgage Assets'!F174</f>
        <v>0.75678865337454071</v>
      </c>
    </row>
    <row r="175" spans="1:7" outlineLevel="1" x14ac:dyDescent="0.25">
      <c r="A175" s="22" t="s">
        <v>676</v>
      </c>
      <c r="B175" s="18"/>
    </row>
    <row r="176" spans="1:7" outlineLevel="1" x14ac:dyDescent="0.25">
      <c r="A176" s="22" t="s">
        <v>677</v>
      </c>
      <c r="B176" s="18"/>
    </row>
    <row r="177" spans="1:7" outlineLevel="1" x14ac:dyDescent="0.25">
      <c r="A177" s="22" t="s">
        <v>678</v>
      </c>
      <c r="B177" s="18"/>
    </row>
    <row r="178" spans="1:7" outlineLevel="1" x14ac:dyDescent="0.25">
      <c r="A178" s="22" t="s">
        <v>679</v>
      </c>
      <c r="B178" s="18"/>
    </row>
    <row r="179" spans="1:7" ht="15" customHeight="1" x14ac:dyDescent="0.25">
      <c r="A179" s="40"/>
      <c r="B179" s="41" t="s">
        <v>680</v>
      </c>
      <c r="C179" s="40" t="s">
        <v>1400</v>
      </c>
      <c r="D179" s="40" t="s">
        <v>1401</v>
      </c>
      <c r="E179" s="42"/>
      <c r="F179" s="40" t="s">
        <v>1402</v>
      </c>
      <c r="G179" s="121"/>
    </row>
    <row r="180" spans="1:7" x14ac:dyDescent="0.25">
      <c r="A180" s="22" t="s">
        <v>681</v>
      </c>
      <c r="B180" s="22" t="s">
        <v>682</v>
      </c>
      <c r="C180" s="100">
        <f>'[1]B1. HTT Mortgage Assets'!C180</f>
        <v>8.1738464817813564E-3</v>
      </c>
      <c r="D180" s="100">
        <f>'[1]B1. HTT Mortgage Assets'!D180</f>
        <v>0</v>
      </c>
      <c r="E180" s="20"/>
      <c r="F180" s="100">
        <f>'[1]B1. HTT Mortgage Assets'!F180</f>
        <v>8.1738464817813564E-3</v>
      </c>
    </row>
    <row r="181" spans="1:7" outlineLevel="1" x14ac:dyDescent="0.25">
      <c r="A181" s="22" t="s">
        <v>683</v>
      </c>
      <c r="E181" s="20"/>
    </row>
    <row r="182" spans="1:7" outlineLevel="1" x14ac:dyDescent="0.25">
      <c r="A182" s="22" t="s">
        <v>684</v>
      </c>
      <c r="E182" s="20"/>
    </row>
    <row r="183" spans="1:7" outlineLevel="1" x14ac:dyDescent="0.25">
      <c r="A183" s="22" t="s">
        <v>685</v>
      </c>
      <c r="E183" s="20"/>
    </row>
    <row r="184" spans="1:7" outlineLevel="1" x14ac:dyDescent="0.25">
      <c r="A184" s="22" t="s">
        <v>686</v>
      </c>
      <c r="E184" s="20"/>
    </row>
    <row r="185" spans="1:7" ht="18.75" x14ac:dyDescent="0.25">
      <c r="A185" s="72"/>
      <c r="B185" s="73" t="s">
        <v>479</v>
      </c>
      <c r="C185" s="72"/>
      <c r="D185" s="72"/>
      <c r="E185" s="72"/>
      <c r="F185" s="133"/>
      <c r="G185" s="133"/>
    </row>
    <row r="186" spans="1:7" ht="15" customHeight="1" x14ac:dyDescent="0.25">
      <c r="A186" s="40"/>
      <c r="B186" s="41" t="s">
        <v>687</v>
      </c>
      <c r="C186" s="40" t="s">
        <v>688</v>
      </c>
      <c r="D186" s="40" t="s">
        <v>689</v>
      </c>
      <c r="E186" s="42"/>
      <c r="F186" s="124" t="s">
        <v>516</v>
      </c>
      <c r="G186" s="124" t="s">
        <v>690</v>
      </c>
    </row>
    <row r="187" spans="1:7" x14ac:dyDescent="0.25">
      <c r="A187" s="22" t="s">
        <v>691</v>
      </c>
      <c r="B187" s="38" t="s">
        <v>692</v>
      </c>
      <c r="C187" s="98">
        <f>'[1]B1. HTT Mortgage Assets'!$C$187</f>
        <v>76.944167141022376</v>
      </c>
      <c r="D187" s="98">
        <f>'[1]B1. HTT Mortgage Assets'!$D$187</f>
        <v>349597</v>
      </c>
      <c r="E187" s="35"/>
      <c r="F187" s="116"/>
      <c r="G187" s="116"/>
    </row>
    <row r="188" spans="1:7" x14ac:dyDescent="0.25">
      <c r="A188" s="35"/>
      <c r="B188" s="74"/>
      <c r="C188" s="35"/>
      <c r="D188" s="35"/>
      <c r="E188" s="35"/>
      <c r="F188" s="116"/>
      <c r="G188" s="116"/>
    </row>
    <row r="189" spans="1:7" x14ac:dyDescent="0.25">
      <c r="B189" s="38" t="s">
        <v>693</v>
      </c>
      <c r="C189" s="35"/>
      <c r="D189" s="35"/>
      <c r="E189" s="35"/>
      <c r="F189" s="116"/>
      <c r="G189" s="116"/>
    </row>
    <row r="190" spans="1:7" x14ac:dyDescent="0.25">
      <c r="A190" s="22" t="s">
        <v>694</v>
      </c>
      <c r="B190" s="38" t="s">
        <v>1262</v>
      </c>
      <c r="C190" s="98">
        <f>'[1]B1. HTT Mortgage Assets'!C190</f>
        <v>22417.511921250119</v>
      </c>
      <c r="D190" s="98">
        <f>'[1]B1. HTT Mortgage Assets'!D190</f>
        <v>333511</v>
      </c>
      <c r="E190" s="35"/>
      <c r="F190" s="107">
        <f>'[1]B1. HTT Mortgage Assets'!F190</f>
        <v>0.83338183847321523</v>
      </c>
      <c r="G190" s="107">
        <f>'[1]B1. HTT Mortgage Assets'!G190</f>
        <v>0.95398701933941077</v>
      </c>
    </row>
    <row r="191" spans="1:7" x14ac:dyDescent="0.25">
      <c r="A191" s="22" t="s">
        <v>695</v>
      </c>
      <c r="B191" s="38" t="s">
        <v>1263</v>
      </c>
      <c r="C191" s="98">
        <f>'[1]B1. HTT Mortgage Assets'!C191</f>
        <v>3713.1813815899977</v>
      </c>
      <c r="D191" s="98">
        <f>'[1]B1. HTT Mortgage Assets'!D191</f>
        <v>15052</v>
      </c>
      <c r="E191" s="35"/>
      <c r="F191" s="107">
        <f>'[1]B1. HTT Mortgage Assets'!F191</f>
        <v>0.13803931217900386</v>
      </c>
      <c r="G191" s="107">
        <f>'[1]B1. HTT Mortgage Assets'!G191</f>
        <v>4.3055289376052998E-2</v>
      </c>
    </row>
    <row r="192" spans="1:7" x14ac:dyDescent="0.25">
      <c r="A192" s="22" t="s">
        <v>696</v>
      </c>
      <c r="B192" s="38" t="s">
        <v>1264</v>
      </c>
      <c r="C192" s="98">
        <f>'[1]B1. HTT Mortgage Assets'!C192</f>
        <v>316.99891194000003</v>
      </c>
      <c r="D192" s="98">
        <f>'[1]B1. HTT Mortgage Assets'!D192</f>
        <v>667</v>
      </c>
      <c r="E192" s="35"/>
      <c r="F192" s="107">
        <f>'[1]B1. HTT Mortgage Assets'!F192</f>
        <v>1.1784587734562202E-2</v>
      </c>
      <c r="G192" s="107">
        <f>'[1]B1. HTT Mortgage Assets'!G192</f>
        <v>1.907911109077023E-3</v>
      </c>
    </row>
    <row r="193" spans="1:7" x14ac:dyDescent="0.25">
      <c r="A193" s="22" t="s">
        <v>697</v>
      </c>
      <c r="B193" s="38" t="s">
        <v>1265</v>
      </c>
      <c r="C193" s="98">
        <f>'[1]B1. HTT Mortgage Assets'!C193</f>
        <v>108.80762802999999</v>
      </c>
      <c r="D193" s="98">
        <f>'[1]B1. HTT Mortgage Assets'!D193</f>
        <v>160</v>
      </c>
      <c r="E193" s="35"/>
      <c r="F193" s="107">
        <f>'[1]B1. HTT Mortgage Assets'!F193</f>
        <v>4.0449761510596063E-3</v>
      </c>
      <c r="G193" s="107">
        <f>'[1]B1. HTT Mortgage Assets'!G193</f>
        <v>4.5766983126285408E-4</v>
      </c>
    </row>
    <row r="194" spans="1:7" x14ac:dyDescent="0.25">
      <c r="A194" s="22" t="s">
        <v>698</v>
      </c>
      <c r="B194" s="38" t="s">
        <v>1266</v>
      </c>
      <c r="C194" s="98">
        <f>'[1]B1. HTT Mortgage Assets'!C194</f>
        <v>67.278631929999989</v>
      </c>
      <c r="D194" s="98">
        <f>'[1]B1. HTT Mortgage Assets'!D194</f>
        <v>76</v>
      </c>
      <c r="E194" s="35"/>
      <c r="F194" s="107">
        <f>'[1]B1. HTT Mortgage Assets'!F194</f>
        <v>2.5011156530104104E-3</v>
      </c>
      <c r="G194" s="107">
        <f>'[1]B1. HTT Mortgage Assets'!G194</f>
        <v>2.1739316984985569E-4</v>
      </c>
    </row>
    <row r="195" spans="1:7" x14ac:dyDescent="0.25">
      <c r="A195" s="22" t="s">
        <v>699</v>
      </c>
      <c r="B195" s="38" t="s">
        <v>1267</v>
      </c>
      <c r="C195" s="98">
        <f>'[1]B1. HTT Mortgage Assets'!C195</f>
        <v>275.67011694000001</v>
      </c>
      <c r="D195" s="98">
        <f>'[1]B1. HTT Mortgage Assets'!D195</f>
        <v>131</v>
      </c>
      <c r="E195" s="35"/>
      <c r="F195" s="107">
        <f>'[1]B1. HTT Mortgage Assets'!F195</f>
        <v>1.0248169809148562E-2</v>
      </c>
      <c r="G195" s="107">
        <f>'[1]B1. HTT Mortgage Assets'!G195</f>
        <v>3.747171743464618E-4</v>
      </c>
    </row>
    <row r="196" spans="1:7" x14ac:dyDescent="0.25">
      <c r="A196" s="22" t="s">
        <v>700</v>
      </c>
      <c r="B196" s="38"/>
      <c r="E196" s="35"/>
      <c r="F196" s="112"/>
      <c r="G196" s="112"/>
    </row>
    <row r="197" spans="1:7" x14ac:dyDescent="0.25">
      <c r="A197" s="22" t="s">
        <v>701</v>
      </c>
      <c r="B197" s="38"/>
      <c r="E197" s="35"/>
      <c r="F197" s="112"/>
      <c r="G197" s="112"/>
    </row>
    <row r="198" spans="1:7" hidden="1" x14ac:dyDescent="0.25">
      <c r="A198" s="22" t="s">
        <v>702</v>
      </c>
      <c r="B198" s="38"/>
      <c r="E198" s="35"/>
      <c r="F198" s="112"/>
      <c r="G198" s="112"/>
    </row>
    <row r="199" spans="1:7" hidden="1" x14ac:dyDescent="0.25">
      <c r="A199" s="22" t="s">
        <v>703</v>
      </c>
      <c r="B199" s="38"/>
      <c r="E199" s="38"/>
      <c r="F199" s="112"/>
      <c r="G199" s="112"/>
    </row>
    <row r="200" spans="1:7" hidden="1" x14ac:dyDescent="0.25">
      <c r="A200" s="22" t="s">
        <v>704</v>
      </c>
      <c r="B200" s="38"/>
      <c r="E200" s="38"/>
      <c r="F200" s="112"/>
      <c r="G200" s="112"/>
    </row>
    <row r="201" spans="1:7" hidden="1" x14ac:dyDescent="0.25">
      <c r="A201" s="22" t="s">
        <v>705</v>
      </c>
      <c r="B201" s="38"/>
      <c r="E201" s="38"/>
      <c r="F201" s="112"/>
      <c r="G201" s="112"/>
    </row>
    <row r="202" spans="1:7" hidden="1" x14ac:dyDescent="0.25">
      <c r="A202" s="22" t="s">
        <v>706</v>
      </c>
      <c r="B202" s="38"/>
      <c r="E202" s="38"/>
      <c r="F202" s="112"/>
      <c r="G202" s="112"/>
    </row>
    <row r="203" spans="1:7" hidden="1" x14ac:dyDescent="0.25">
      <c r="A203" s="22" t="s">
        <v>707</v>
      </c>
      <c r="B203" s="38"/>
      <c r="E203" s="38"/>
      <c r="F203" s="112"/>
      <c r="G203" s="112"/>
    </row>
    <row r="204" spans="1:7" hidden="1" x14ac:dyDescent="0.25">
      <c r="A204" s="22" t="s">
        <v>708</v>
      </c>
      <c r="B204" s="38"/>
      <c r="E204" s="38"/>
      <c r="F204" s="112"/>
      <c r="G204" s="112"/>
    </row>
    <row r="205" spans="1:7" hidden="1" x14ac:dyDescent="0.25">
      <c r="A205" s="22" t="s">
        <v>709</v>
      </c>
      <c r="B205" s="38"/>
      <c r="F205" s="112"/>
      <c r="G205" s="112"/>
    </row>
    <row r="206" spans="1:7" hidden="1" x14ac:dyDescent="0.25">
      <c r="A206" s="22" t="s">
        <v>710</v>
      </c>
      <c r="B206" s="38"/>
      <c r="E206" s="57"/>
      <c r="F206" s="112"/>
      <c r="G206" s="112"/>
    </row>
    <row r="207" spans="1:7" hidden="1" x14ac:dyDescent="0.25">
      <c r="A207" s="22" t="s">
        <v>711</v>
      </c>
      <c r="B207" s="38"/>
      <c r="E207" s="57"/>
      <c r="F207" s="112"/>
      <c r="G207" s="112"/>
    </row>
    <row r="208" spans="1:7" hidden="1" x14ac:dyDescent="0.25">
      <c r="A208" s="22" t="s">
        <v>712</v>
      </c>
      <c r="B208" s="38"/>
      <c r="E208" s="57"/>
      <c r="F208" s="112"/>
      <c r="G208" s="112"/>
    </row>
    <row r="209" spans="1:7" hidden="1" x14ac:dyDescent="0.25">
      <c r="A209" s="22" t="s">
        <v>713</v>
      </c>
      <c r="B209" s="38"/>
      <c r="E209" s="57"/>
      <c r="F209" s="112"/>
      <c r="G209" s="112"/>
    </row>
    <row r="210" spans="1:7" hidden="1" x14ac:dyDescent="0.25">
      <c r="A210" s="22" t="s">
        <v>714</v>
      </c>
      <c r="B210" s="38"/>
      <c r="E210" s="57"/>
      <c r="F210" s="112"/>
      <c r="G210" s="112"/>
    </row>
    <row r="211" spans="1:7" hidden="1" x14ac:dyDescent="0.25">
      <c r="A211" s="22" t="s">
        <v>715</v>
      </c>
      <c r="B211" s="38"/>
      <c r="E211" s="57"/>
      <c r="F211" s="112"/>
      <c r="G211" s="112"/>
    </row>
    <row r="212" spans="1:7" x14ac:dyDescent="0.25">
      <c r="A212" s="22" t="s">
        <v>716</v>
      </c>
      <c r="B212" s="38"/>
      <c r="E212" s="57"/>
      <c r="F212" s="112"/>
      <c r="G212" s="112"/>
    </row>
    <row r="213" spans="1:7" x14ac:dyDescent="0.25">
      <c r="A213" s="22" t="s">
        <v>717</v>
      </c>
      <c r="B213" s="38"/>
      <c r="E213" s="57"/>
      <c r="F213" s="112"/>
      <c r="G213" s="112"/>
    </row>
    <row r="214" spans="1:7" x14ac:dyDescent="0.25">
      <c r="A214" s="22" t="s">
        <v>718</v>
      </c>
      <c r="B214" s="49" t="s">
        <v>94</v>
      </c>
      <c r="C214" s="47">
        <f>SUM(C190:C213)</f>
        <v>26899.44859168012</v>
      </c>
      <c r="D214" s="47">
        <f>SUM(D190:D213)</f>
        <v>349597</v>
      </c>
      <c r="E214" s="57"/>
      <c r="F214" s="113">
        <f>SUM(F190:F213)</f>
        <v>0.99999999999999989</v>
      </c>
      <c r="G214" s="113">
        <f>SUM(G190:G213)</f>
        <v>0.99999999999999989</v>
      </c>
    </row>
    <row r="215" spans="1:7" ht="15" customHeight="1" x14ac:dyDescent="0.25">
      <c r="A215" s="40"/>
      <c r="B215" s="41" t="s">
        <v>719</v>
      </c>
      <c r="C215" s="40" t="s">
        <v>688</v>
      </c>
      <c r="D215" s="40" t="s">
        <v>689</v>
      </c>
      <c r="E215" s="42"/>
      <c r="F215" s="124" t="s">
        <v>516</v>
      </c>
      <c r="G215" s="124" t="s">
        <v>690</v>
      </c>
    </row>
    <row r="216" spans="1:7" x14ac:dyDescent="0.25">
      <c r="A216" s="22" t="s">
        <v>720</v>
      </c>
      <c r="B216" s="22" t="s">
        <v>721</v>
      </c>
      <c r="C216" s="100">
        <f>'[1]B1. HTT Mortgage Assets'!$C$216</f>
        <v>0.73548781404035668</v>
      </c>
      <c r="G216" s="100"/>
    </row>
    <row r="217" spans="1:7" x14ac:dyDescent="0.25">
      <c r="G217" s="100"/>
    </row>
    <row r="218" spans="1:7" x14ac:dyDescent="0.25">
      <c r="B218" s="38" t="s">
        <v>722</v>
      </c>
      <c r="G218" s="100"/>
    </row>
    <row r="219" spans="1:7" x14ac:dyDescent="0.25">
      <c r="A219" s="22" t="s">
        <v>723</v>
      </c>
      <c r="B219" s="22" t="s">
        <v>724</v>
      </c>
      <c r="C219" s="98">
        <f>'[1]B1. HTT Mortgage Assets'!C219</f>
        <v>3240.5274787999974</v>
      </c>
      <c r="D219" s="98">
        <f>'[1]B1. HTT Mortgage Assets'!D219</f>
        <v>100552</v>
      </c>
      <c r="F219" s="107">
        <f>'[1]B1. HTT Mortgage Assets'!F219</f>
        <v>0.12046817494252646</v>
      </c>
      <c r="G219" s="107">
        <f>'[1]B1. HTT Mortgage Assets'!G219</f>
        <v>0.28762260545714063</v>
      </c>
    </row>
    <row r="220" spans="1:7" x14ac:dyDescent="0.25">
      <c r="A220" s="22" t="s">
        <v>725</v>
      </c>
      <c r="B220" s="22" t="s">
        <v>726</v>
      </c>
      <c r="C220" s="98">
        <f>'[1]B1. HTT Mortgage Assets'!C220</f>
        <v>1534.7875742399979</v>
      </c>
      <c r="D220" s="98">
        <f>'[1]B1. HTT Mortgage Assets'!D220</f>
        <v>23854</v>
      </c>
      <c r="F220" s="107">
        <f>'[1]B1. HTT Mortgage Assets'!F220</f>
        <v>5.7056469726844528E-2</v>
      </c>
      <c r="G220" s="107">
        <f>'[1]B1. HTT Mortgage Assets'!G220</f>
        <v>6.823285096840076E-2</v>
      </c>
    </row>
    <row r="221" spans="1:7" x14ac:dyDescent="0.25">
      <c r="A221" s="22" t="s">
        <v>727</v>
      </c>
      <c r="B221" s="22" t="s">
        <v>728</v>
      </c>
      <c r="C221" s="98">
        <f>'[1]B1. HTT Mortgage Assets'!C221</f>
        <v>1695.2994602300014</v>
      </c>
      <c r="D221" s="98">
        <f>'[1]B1. HTT Mortgage Assets'!D221</f>
        <v>24051</v>
      </c>
      <c r="F221" s="107">
        <f>'[1]B1. HTT Mortgage Assets'!F221</f>
        <v>6.3023576652584637E-2</v>
      </c>
      <c r="G221" s="107">
        <f>'[1]B1. HTT Mortgage Assets'!G221</f>
        <v>6.879635694814315E-2</v>
      </c>
    </row>
    <row r="222" spans="1:7" x14ac:dyDescent="0.25">
      <c r="A222" s="22" t="s">
        <v>729</v>
      </c>
      <c r="B222" s="22" t="s">
        <v>730</v>
      </c>
      <c r="C222" s="98">
        <f>'[1]B1. HTT Mortgage Assets'!C222</f>
        <v>2310.2102121300018</v>
      </c>
      <c r="D222" s="98">
        <f>'[1]B1. HTT Mortgage Assets'!D222</f>
        <v>29909</v>
      </c>
      <c r="F222" s="107">
        <f>'[1]B1. HTT Mortgage Assets'!F222</f>
        <v>8.5883180997418429E-2</v>
      </c>
      <c r="G222" s="107">
        <f>'[1]B1. HTT Mortgage Assets'!G222</f>
        <v>8.5552793645254394E-2</v>
      </c>
    </row>
    <row r="223" spans="1:7" x14ac:dyDescent="0.25">
      <c r="A223" s="22" t="s">
        <v>731</v>
      </c>
      <c r="B223" s="22" t="s">
        <v>732</v>
      </c>
      <c r="C223" s="98">
        <f>'[1]B1. HTT Mortgage Assets'!C223</f>
        <v>4344.7552033199927</v>
      </c>
      <c r="D223" s="98">
        <f>'[1]B1. HTT Mortgage Assets'!D223</f>
        <v>50032</v>
      </c>
      <c r="F223" s="107">
        <f>'[1]B1. HTT Mortgage Assets'!F223</f>
        <v>0.16151837419685372</v>
      </c>
      <c r="G223" s="107">
        <f>'[1]B1. HTT Mortgage Assets'!G223</f>
        <v>0.14311335623589447</v>
      </c>
    </row>
    <row r="224" spans="1:7" x14ac:dyDescent="0.25">
      <c r="A224" s="22" t="s">
        <v>733</v>
      </c>
      <c r="B224" s="22" t="s">
        <v>734</v>
      </c>
      <c r="C224" s="98">
        <f>'[1]B1. HTT Mortgage Assets'!C224</f>
        <v>7812.1032689799795</v>
      </c>
      <c r="D224" s="98">
        <f>'[1]B1. HTT Mortgage Assets'!D224</f>
        <v>75506</v>
      </c>
      <c r="F224" s="107">
        <f>'[1]B1. HTT Mortgage Assets'!F224</f>
        <v>0.29041871406227548</v>
      </c>
      <c r="G224" s="107">
        <f>'[1]B1. HTT Mortgage Assets'!G224</f>
        <v>0.21598011424583163</v>
      </c>
    </row>
    <row r="225" spans="1:7" x14ac:dyDescent="0.25">
      <c r="A225" s="22" t="s">
        <v>735</v>
      </c>
      <c r="B225" s="22" t="s">
        <v>736</v>
      </c>
      <c r="C225" s="98">
        <f>'[1]B1. HTT Mortgage Assets'!C225</f>
        <v>4896.8184099099835</v>
      </c>
      <c r="D225" s="98">
        <f>'[1]B1. HTT Mortgage Assets'!D225</f>
        <v>39681</v>
      </c>
      <c r="F225" s="107">
        <f>'[1]B1. HTT Mortgage Assets'!F225</f>
        <v>0.18204159067500655</v>
      </c>
      <c r="G225" s="107">
        <f>'[1]B1. HTT Mortgage Assets'!G225</f>
        <v>0.11350497858963321</v>
      </c>
    </row>
    <row r="226" spans="1:7" x14ac:dyDescent="0.25">
      <c r="A226" s="22" t="s">
        <v>737</v>
      </c>
      <c r="B226" s="22" t="s">
        <v>738</v>
      </c>
      <c r="C226" s="98">
        <f>'[1]B1. HTT Mortgage Assets'!C226</f>
        <v>1064.9469840699981</v>
      </c>
      <c r="D226" s="98">
        <f>'[1]B1. HTT Mortgage Assets'!D226</f>
        <v>6012</v>
      </c>
      <c r="F226" s="107">
        <f>'[1]B1. HTT Mortgage Assets'!F226</f>
        <v>3.9589918746490142E-2</v>
      </c>
      <c r="G226" s="107">
        <f>'[1]B1. HTT Mortgage Assets'!G226</f>
        <v>1.7196943909701744E-2</v>
      </c>
    </row>
    <row r="227" spans="1:7" x14ac:dyDescent="0.25">
      <c r="A227" s="22" t="s">
        <v>739</v>
      </c>
      <c r="B227" s="49" t="s">
        <v>94</v>
      </c>
      <c r="C227" s="98">
        <f>SUM(C219:C226)</f>
        <v>26899.448591679953</v>
      </c>
      <c r="D227" s="98">
        <f>SUM(D219:D226)</f>
        <v>349597</v>
      </c>
      <c r="F227" s="107">
        <f>SUM(F219:F226)</f>
        <v>1</v>
      </c>
      <c r="G227" s="107">
        <f>SUM(G219:G226)</f>
        <v>1</v>
      </c>
    </row>
    <row r="228" spans="1:7" hidden="1" outlineLevel="1" x14ac:dyDescent="0.25">
      <c r="A228" s="22" t="s">
        <v>740</v>
      </c>
      <c r="B228" s="51" t="s">
        <v>741</v>
      </c>
      <c r="F228" s="112">
        <f t="shared" ref="F228:F233" si="1">IF($C$227=0,"",IF(C228="[for completion]","",C228/$C$227))</f>
        <v>0</v>
      </c>
      <c r="G228" s="112">
        <f t="shared" ref="G228:G233" si="2">IF($D$227=0,"",IF(D228="[for completion]","",D228/$D$227))</f>
        <v>0</v>
      </c>
    </row>
    <row r="229" spans="1:7" hidden="1" outlineLevel="1" x14ac:dyDescent="0.25">
      <c r="A229" s="22" t="s">
        <v>742</v>
      </c>
      <c r="B229" s="51" t="s">
        <v>743</v>
      </c>
      <c r="F229" s="112">
        <f t="shared" si="1"/>
        <v>0</v>
      </c>
      <c r="G229" s="112">
        <f t="shared" si="2"/>
        <v>0</v>
      </c>
    </row>
    <row r="230" spans="1:7" hidden="1" outlineLevel="1" x14ac:dyDescent="0.25">
      <c r="A230" s="22" t="s">
        <v>744</v>
      </c>
      <c r="B230" s="51" t="s">
        <v>745</v>
      </c>
      <c r="F230" s="112">
        <f t="shared" si="1"/>
        <v>0</v>
      </c>
      <c r="G230" s="112">
        <f t="shared" si="2"/>
        <v>0</v>
      </c>
    </row>
    <row r="231" spans="1:7" hidden="1" outlineLevel="1" x14ac:dyDescent="0.25">
      <c r="A231" s="22" t="s">
        <v>746</v>
      </c>
      <c r="B231" s="51" t="s">
        <v>747</v>
      </c>
      <c r="F231" s="112">
        <f t="shared" si="1"/>
        <v>0</v>
      </c>
      <c r="G231" s="112">
        <f t="shared" si="2"/>
        <v>0</v>
      </c>
    </row>
    <row r="232" spans="1:7" hidden="1" outlineLevel="1" x14ac:dyDescent="0.25">
      <c r="A232" s="22" t="s">
        <v>748</v>
      </c>
      <c r="B232" s="51" t="s">
        <v>749</v>
      </c>
      <c r="F232" s="112">
        <f t="shared" si="1"/>
        <v>0</v>
      </c>
      <c r="G232" s="112">
        <f t="shared" si="2"/>
        <v>0</v>
      </c>
    </row>
    <row r="233" spans="1:7" hidden="1" outlineLevel="1" x14ac:dyDescent="0.25">
      <c r="A233" s="22" t="s">
        <v>750</v>
      </c>
      <c r="B233" s="51" t="s">
        <v>751</v>
      </c>
      <c r="F233" s="112">
        <f t="shared" si="1"/>
        <v>0</v>
      </c>
      <c r="G233" s="112">
        <f t="shared" si="2"/>
        <v>0</v>
      </c>
    </row>
    <row r="234" spans="1:7" hidden="1" outlineLevel="1" x14ac:dyDescent="0.25">
      <c r="A234" s="22" t="s">
        <v>752</v>
      </c>
      <c r="B234" s="51"/>
      <c r="F234" s="112"/>
      <c r="G234" s="112"/>
    </row>
    <row r="235" spans="1:7" hidden="1" outlineLevel="1" x14ac:dyDescent="0.25">
      <c r="A235" s="22" t="s">
        <v>753</v>
      </c>
      <c r="B235" s="51"/>
      <c r="F235" s="112"/>
      <c r="G235" s="112"/>
    </row>
    <row r="236" spans="1:7" hidden="1" outlineLevel="1" x14ac:dyDescent="0.25">
      <c r="A236" s="22" t="s">
        <v>754</v>
      </c>
      <c r="B236" s="51"/>
      <c r="F236" s="112"/>
      <c r="G236" s="112"/>
    </row>
    <row r="237" spans="1:7" ht="15" customHeight="1" collapsed="1" x14ac:dyDescent="0.25">
      <c r="A237" s="40"/>
      <c r="B237" s="41" t="s">
        <v>755</v>
      </c>
      <c r="C237" s="40" t="s">
        <v>688</v>
      </c>
      <c r="D237" s="40" t="s">
        <v>689</v>
      </c>
      <c r="E237" s="42"/>
      <c r="F237" s="124" t="s">
        <v>516</v>
      </c>
      <c r="G237" s="124" t="s">
        <v>690</v>
      </c>
    </row>
    <row r="238" spans="1:7" x14ac:dyDescent="0.25">
      <c r="A238" s="22" t="s">
        <v>756</v>
      </c>
      <c r="B238" s="22" t="s">
        <v>721</v>
      </c>
      <c r="C238" s="536">
        <f>'[1]B1. HTT Mortgage Assets'!$C$238</f>
        <v>0.63548005244276973</v>
      </c>
      <c r="G238" s="100"/>
    </row>
    <row r="239" spans="1:7" x14ac:dyDescent="0.25">
      <c r="C239" s="35"/>
      <c r="G239" s="100"/>
    </row>
    <row r="240" spans="1:7" x14ac:dyDescent="0.25">
      <c r="B240" s="38" t="s">
        <v>722</v>
      </c>
      <c r="G240" s="100"/>
    </row>
    <row r="241" spans="1:7" x14ac:dyDescent="0.25">
      <c r="A241" s="22" t="s">
        <v>757</v>
      </c>
      <c r="B241" s="22" t="s">
        <v>724</v>
      </c>
      <c r="C241" s="535">
        <f>'[1]B1. HTT Mortgage Assets'!C241</f>
        <v>4902.5464065899841</v>
      </c>
      <c r="D241" s="535">
        <f>'[1]B1. HTT Mortgage Assets'!D241</f>
        <v>125016</v>
      </c>
      <c r="F241" s="112">
        <f>'[1]B1. HTT Mortgage Assets'!F241</f>
        <v>0.18225453171952188</v>
      </c>
      <c r="G241" s="112">
        <f>'[1]B1. HTT Mortgage Assets'!G241</f>
        <v>0.35760032265723102</v>
      </c>
    </row>
    <row r="242" spans="1:7" x14ac:dyDescent="0.25">
      <c r="A242" s="22" t="s">
        <v>758</v>
      </c>
      <c r="B242" s="22" t="s">
        <v>726</v>
      </c>
      <c r="C242" s="535">
        <f>'[1]B1. HTT Mortgage Assets'!C242</f>
        <v>2361.1286366900008</v>
      </c>
      <c r="D242" s="535">
        <f>'[1]B1. HTT Mortgage Assets'!D242</f>
        <v>30989</v>
      </c>
      <c r="F242" s="112">
        <f>'[1]B1. HTT Mortgage Assets'!F242</f>
        <v>8.7776098035715913E-2</v>
      </c>
      <c r="G242" s="112">
        <f>'[1]B1. HTT Mortgage Assets'!G242</f>
        <v>8.8642065006278664E-2</v>
      </c>
    </row>
    <row r="243" spans="1:7" x14ac:dyDescent="0.25">
      <c r="A243" s="22" t="s">
        <v>759</v>
      </c>
      <c r="B243" s="22" t="s">
        <v>728</v>
      </c>
      <c r="C243" s="535">
        <f>'[1]B1. HTT Mortgage Assets'!C243</f>
        <v>3103.5204523200018</v>
      </c>
      <c r="D243" s="535">
        <f>'[1]B1. HTT Mortgage Assets'!D243</f>
        <v>35325</v>
      </c>
      <c r="F243" s="112">
        <f>'[1]B1. HTT Mortgage Assets'!F243</f>
        <v>0.11537487252730991</v>
      </c>
      <c r="G243" s="112">
        <f>'[1]B1. HTT Mortgage Assets'!G243</f>
        <v>0.10104491743350201</v>
      </c>
    </row>
    <row r="244" spans="1:7" x14ac:dyDescent="0.25">
      <c r="A244" s="22" t="s">
        <v>760</v>
      </c>
      <c r="B244" s="22" t="s">
        <v>730</v>
      </c>
      <c r="C244" s="535">
        <f>'[1]B1. HTT Mortgage Assets'!C244</f>
        <v>4560.7588511099884</v>
      </c>
      <c r="D244" s="535">
        <f>'[1]B1. HTT Mortgage Assets'!D244</f>
        <v>46420</v>
      </c>
      <c r="F244" s="112">
        <f>'[1]B1. HTT Mortgage Assets'!F244</f>
        <v>0.16954841418275901</v>
      </c>
      <c r="G244" s="112">
        <f>'[1]B1. HTT Mortgage Assets'!G244</f>
        <v>0.13278145979513553</v>
      </c>
    </row>
    <row r="245" spans="1:7" x14ac:dyDescent="0.25">
      <c r="A245" s="22" t="s">
        <v>761</v>
      </c>
      <c r="B245" s="22" t="s">
        <v>732</v>
      </c>
      <c r="C245" s="535">
        <f>'[1]B1. HTT Mortgage Assets'!C245</f>
        <v>5279.1516895799878</v>
      </c>
      <c r="D245" s="535">
        <f>'[1]B1. HTT Mortgage Assets'!D245</f>
        <v>51269</v>
      </c>
      <c r="F245" s="112">
        <f>'[1]B1. HTT Mortgage Assets'!F245</f>
        <v>0.19625501510141871</v>
      </c>
      <c r="G245" s="112">
        <f>'[1]B1. HTT Mortgage Assets'!G245</f>
        <v>0.14665171611884542</v>
      </c>
    </row>
    <row r="246" spans="1:7" x14ac:dyDescent="0.25">
      <c r="A246" s="22" t="s">
        <v>762</v>
      </c>
      <c r="B246" s="22" t="s">
        <v>734</v>
      </c>
      <c r="C246" s="535">
        <f>'[1]B1. HTT Mortgage Assets'!C246</f>
        <v>4180.6309435399953</v>
      </c>
      <c r="D246" s="535">
        <f>'[1]B1. HTT Mortgage Assets'!D246</f>
        <v>38309</v>
      </c>
      <c r="F246" s="112">
        <f>'[1]B1. HTT Mortgage Assets'!F246</f>
        <v>0.15541697552986533</v>
      </c>
      <c r="G246" s="112">
        <f>'[1]B1. HTT Mortgage Assets'!G246</f>
        <v>0.10958045978655423</v>
      </c>
    </row>
    <row r="247" spans="1:7" x14ac:dyDescent="0.25">
      <c r="A247" s="22" t="s">
        <v>763</v>
      </c>
      <c r="B247" s="22" t="s">
        <v>736</v>
      </c>
      <c r="C247" s="535">
        <f>'[1]B1. HTT Mortgage Assets'!C247</f>
        <v>1742.8927308600018</v>
      </c>
      <c r="D247" s="535">
        <f>'[1]B1. HTT Mortgage Assets'!D247</f>
        <v>15351</v>
      </c>
      <c r="F247" s="112">
        <f>'[1]B1. HTT Mortgage Assets'!F247</f>
        <v>6.4792879486722299E-2</v>
      </c>
      <c r="G247" s="112">
        <f>'[1]B1. HTT Mortgage Assets'!G247</f>
        <v>4.3910559873225459E-2</v>
      </c>
    </row>
    <row r="248" spans="1:7" x14ac:dyDescent="0.25">
      <c r="A248" s="22" t="s">
        <v>764</v>
      </c>
      <c r="B248" s="22" t="s">
        <v>738</v>
      </c>
      <c r="C248" s="535">
        <f>'[1]B1. HTT Mortgage Assets'!C248</f>
        <v>768.81888099000059</v>
      </c>
      <c r="D248" s="535">
        <f>'[1]B1. HTT Mortgage Assets'!D248</f>
        <v>6918</v>
      </c>
      <c r="F248" s="112">
        <f>'[1]B1. HTT Mortgage Assets'!F248</f>
        <v>2.8581213416686815E-2</v>
      </c>
      <c r="G248" s="112">
        <f>'[1]B1. HTT Mortgage Assets'!G248</f>
        <v>1.9788499329227653E-2</v>
      </c>
    </row>
    <row r="249" spans="1:7" x14ac:dyDescent="0.25">
      <c r="A249" s="22" t="s">
        <v>765</v>
      </c>
      <c r="B249" s="49" t="s">
        <v>94</v>
      </c>
      <c r="C249" s="111">
        <f>SUM(C241:C248)</f>
        <v>26899.448591679964</v>
      </c>
      <c r="D249" s="104">
        <f>SUM(D241:D248)</f>
        <v>349597</v>
      </c>
      <c r="F249" s="107">
        <f>SUM(F241:F248)</f>
        <v>0.99999999999999989</v>
      </c>
      <c r="G249" s="107">
        <f>SUM(G241:G248)</f>
        <v>1</v>
      </c>
    </row>
    <row r="250" spans="1:7" hidden="1" outlineLevel="1" x14ac:dyDescent="0.25">
      <c r="A250" s="22" t="s">
        <v>766</v>
      </c>
      <c r="B250" s="51" t="s">
        <v>741</v>
      </c>
      <c r="F250" s="112">
        <f t="shared" ref="F250:F255" si="3">IF($C$249=0,"",IF(C250="[for completion]","",C250/$C$249))</f>
        <v>0</v>
      </c>
      <c r="G250" s="112">
        <f t="shared" ref="G250:G255" si="4">IF($D$249=0,"",IF(D250="[for completion]","",D250/$D$249))</f>
        <v>0</v>
      </c>
    </row>
    <row r="251" spans="1:7" hidden="1" outlineLevel="1" x14ac:dyDescent="0.25">
      <c r="A251" s="22" t="s">
        <v>767</v>
      </c>
      <c r="B251" s="51" t="s">
        <v>743</v>
      </c>
      <c r="F251" s="112">
        <f t="shared" si="3"/>
        <v>0</v>
      </c>
      <c r="G251" s="112">
        <f t="shared" si="4"/>
        <v>0</v>
      </c>
    </row>
    <row r="252" spans="1:7" hidden="1" outlineLevel="1" x14ac:dyDescent="0.25">
      <c r="A252" s="22" t="s">
        <v>768</v>
      </c>
      <c r="B252" s="51" t="s">
        <v>745</v>
      </c>
      <c r="F252" s="112">
        <f t="shared" si="3"/>
        <v>0</v>
      </c>
      <c r="G252" s="112">
        <f t="shared" si="4"/>
        <v>0</v>
      </c>
    </row>
    <row r="253" spans="1:7" hidden="1" outlineLevel="1" x14ac:dyDescent="0.25">
      <c r="A253" s="22" t="s">
        <v>769</v>
      </c>
      <c r="B253" s="51" t="s">
        <v>747</v>
      </c>
      <c r="F253" s="112">
        <f t="shared" si="3"/>
        <v>0</v>
      </c>
      <c r="G253" s="112">
        <f t="shared" si="4"/>
        <v>0</v>
      </c>
    </row>
    <row r="254" spans="1:7" hidden="1" outlineLevel="1" x14ac:dyDescent="0.25">
      <c r="A254" s="22" t="s">
        <v>770</v>
      </c>
      <c r="B254" s="51" t="s">
        <v>749</v>
      </c>
      <c r="F254" s="112">
        <f t="shared" si="3"/>
        <v>0</v>
      </c>
      <c r="G254" s="112">
        <f t="shared" si="4"/>
        <v>0</v>
      </c>
    </row>
    <row r="255" spans="1:7" hidden="1" outlineLevel="1" x14ac:dyDescent="0.25">
      <c r="A255" s="22" t="s">
        <v>771</v>
      </c>
      <c r="B255" s="51" t="s">
        <v>751</v>
      </c>
      <c r="F255" s="112">
        <f t="shared" si="3"/>
        <v>0</v>
      </c>
      <c r="G255" s="112">
        <f t="shared" si="4"/>
        <v>0</v>
      </c>
    </row>
    <row r="256" spans="1:7" hidden="1" outlineLevel="1" x14ac:dyDescent="0.25">
      <c r="A256" s="22" t="s">
        <v>772</v>
      </c>
      <c r="B256" s="51"/>
      <c r="F256" s="112"/>
      <c r="G256" s="112"/>
    </row>
    <row r="257" spans="1:14" hidden="1" outlineLevel="1" x14ac:dyDescent="0.25">
      <c r="A257" s="22" t="s">
        <v>773</v>
      </c>
      <c r="B257" s="51"/>
      <c r="F257" s="112"/>
      <c r="G257" s="112"/>
    </row>
    <row r="258" spans="1:14" hidden="1" outlineLevel="1" x14ac:dyDescent="0.25">
      <c r="A258" s="22" t="s">
        <v>774</v>
      </c>
      <c r="B258" s="51"/>
      <c r="F258" s="112"/>
      <c r="G258" s="112"/>
    </row>
    <row r="259" spans="1:14" ht="15" customHeight="1" collapsed="1" x14ac:dyDescent="0.25">
      <c r="A259" s="40"/>
      <c r="B259" s="41" t="s">
        <v>775</v>
      </c>
      <c r="C259" s="40" t="s">
        <v>516</v>
      </c>
      <c r="D259" s="40"/>
      <c r="E259" s="42"/>
      <c r="F259" s="124"/>
      <c r="G259" s="124"/>
    </row>
    <row r="260" spans="1:14" x14ac:dyDescent="0.25">
      <c r="A260" s="22" t="s">
        <v>776</v>
      </c>
      <c r="B260" s="22" t="s">
        <v>777</v>
      </c>
      <c r="C260" s="100">
        <f>'[1]B1. HTT Mortgage Assets'!C260</f>
        <v>0.16325558031283544</v>
      </c>
      <c r="E260" s="57"/>
      <c r="F260" s="107"/>
      <c r="G260" s="107"/>
    </row>
    <row r="261" spans="1:14" x14ac:dyDescent="0.25">
      <c r="A261" s="22" t="s">
        <v>778</v>
      </c>
      <c r="B261" s="22" t="s">
        <v>779</v>
      </c>
      <c r="C261" s="100">
        <f>'[1]B1. HTT Mortgage Assets'!C261</f>
        <v>1.2510469874987943E-2</v>
      </c>
      <c r="E261" s="57"/>
      <c r="F261" s="107"/>
    </row>
    <row r="262" spans="1:14" x14ac:dyDescent="0.25">
      <c r="A262" s="22" t="s">
        <v>780</v>
      </c>
      <c r="B262" s="22" t="s">
        <v>781</v>
      </c>
      <c r="C262" s="100">
        <f>'[1]B1. HTT Mortgage Assets'!C262</f>
        <v>0.25727177137268376</v>
      </c>
      <c r="E262" s="57"/>
      <c r="F262" s="107"/>
    </row>
    <row r="263" spans="1:14" outlineLevel="1" x14ac:dyDescent="0.25">
      <c r="A263" s="22" t="s">
        <v>782</v>
      </c>
      <c r="B263" s="558" t="s">
        <v>1947</v>
      </c>
      <c r="C263" s="100">
        <f>'[1]B1. HTT Mortgage Assets'!$C$263</f>
        <v>0.54313334726009632</v>
      </c>
      <c r="E263" s="57"/>
      <c r="F263" s="107"/>
    </row>
    <row r="264" spans="1:14" x14ac:dyDescent="0.25">
      <c r="A264" s="22" t="s">
        <v>1228</v>
      </c>
      <c r="B264" s="38" t="s">
        <v>1220</v>
      </c>
      <c r="C264" s="100"/>
      <c r="D264" s="35"/>
      <c r="E264" s="35"/>
      <c r="F264" s="116"/>
      <c r="G264" s="116"/>
      <c r="H264" s="20"/>
      <c r="I264" s="22"/>
      <c r="J264" s="22"/>
      <c r="K264" s="22"/>
      <c r="L264" s="20"/>
      <c r="M264" s="20"/>
      <c r="N264" s="20"/>
    </row>
    <row r="265" spans="1:14" x14ac:dyDescent="0.25">
      <c r="A265" s="22" t="s">
        <v>1948</v>
      </c>
      <c r="B265" s="22" t="s">
        <v>92</v>
      </c>
      <c r="C265" s="100">
        <f>+'[1]B1. HTT Mortgage Assets'!$C$265</f>
        <v>2.3828831179396579E-2</v>
      </c>
      <c r="E265" s="57"/>
      <c r="F265" s="107"/>
    </row>
    <row r="266" spans="1:14" outlineLevel="1" x14ac:dyDescent="0.25">
      <c r="A266" s="22" t="s">
        <v>783</v>
      </c>
      <c r="B266" s="51" t="s">
        <v>785</v>
      </c>
      <c r="C266" s="52"/>
      <c r="E266" s="57"/>
      <c r="F266" s="107"/>
    </row>
    <row r="267" spans="1:14" outlineLevel="1" x14ac:dyDescent="0.25">
      <c r="A267" s="22" t="s">
        <v>784</v>
      </c>
      <c r="B267" s="51" t="s">
        <v>787</v>
      </c>
      <c r="E267" s="57"/>
      <c r="F267" s="107"/>
    </row>
    <row r="268" spans="1:14" outlineLevel="1" x14ac:dyDescent="0.25">
      <c r="A268" s="22" t="s">
        <v>786</v>
      </c>
      <c r="B268" s="51" t="s">
        <v>789</v>
      </c>
      <c r="E268" s="57"/>
      <c r="F268" s="107"/>
    </row>
    <row r="269" spans="1:14" outlineLevel="1" x14ac:dyDescent="0.25">
      <c r="A269" s="22" t="s">
        <v>788</v>
      </c>
      <c r="B269" s="51" t="s">
        <v>791</v>
      </c>
      <c r="E269" s="57"/>
      <c r="F269" s="107"/>
    </row>
    <row r="270" spans="1:14" outlineLevel="1" x14ac:dyDescent="0.25">
      <c r="A270" s="22" t="s">
        <v>790</v>
      </c>
      <c r="B270" s="51" t="s">
        <v>96</v>
      </c>
      <c r="E270" s="57"/>
      <c r="F270" s="107"/>
    </row>
    <row r="271" spans="1:14" outlineLevel="1" x14ac:dyDescent="0.25">
      <c r="A271" s="22" t="s">
        <v>792</v>
      </c>
      <c r="B271" s="51" t="s">
        <v>96</v>
      </c>
      <c r="E271" s="57"/>
      <c r="F271" s="107"/>
    </row>
    <row r="272" spans="1:14" outlineLevel="1" x14ac:dyDescent="0.25">
      <c r="A272" s="22" t="s">
        <v>793</v>
      </c>
      <c r="B272" s="51" t="s">
        <v>96</v>
      </c>
      <c r="E272" s="57"/>
      <c r="F272" s="107"/>
    </row>
    <row r="273" spans="1:7" outlineLevel="1" x14ac:dyDescent="0.25">
      <c r="A273" s="22" t="s">
        <v>794</v>
      </c>
      <c r="B273" s="51" t="s">
        <v>96</v>
      </c>
      <c r="E273" s="57"/>
      <c r="F273" s="107"/>
    </row>
    <row r="274" spans="1:7" outlineLevel="1" x14ac:dyDescent="0.25">
      <c r="A274" s="22" t="s">
        <v>795</v>
      </c>
      <c r="B274" s="51" t="s">
        <v>96</v>
      </c>
      <c r="E274" s="57"/>
      <c r="F274" s="107"/>
    </row>
    <row r="275" spans="1:7" outlineLevel="1" x14ac:dyDescent="0.25">
      <c r="A275" s="22" t="s">
        <v>796</v>
      </c>
      <c r="B275" s="51" t="s">
        <v>96</v>
      </c>
      <c r="E275" s="57"/>
      <c r="F275" s="107"/>
    </row>
    <row r="276" spans="1:7" ht="15" customHeight="1" x14ac:dyDescent="0.25">
      <c r="A276" s="40"/>
      <c r="B276" s="41" t="s">
        <v>797</v>
      </c>
      <c r="C276" s="40" t="s">
        <v>516</v>
      </c>
      <c r="D276" s="40"/>
      <c r="E276" s="42"/>
      <c r="F276" s="124"/>
      <c r="G276" s="121"/>
    </row>
    <row r="277" spans="1:7" x14ac:dyDescent="0.25">
      <c r="A277" s="22" t="s">
        <v>7</v>
      </c>
      <c r="B277" s="22" t="s">
        <v>1221</v>
      </c>
      <c r="C277" s="100">
        <f>'[1]B1. HTT Mortgage Assets'!$C$277</f>
        <v>0.80022559281002914</v>
      </c>
      <c r="E277" s="20"/>
      <c r="F277" s="110"/>
    </row>
    <row r="278" spans="1:7" x14ac:dyDescent="0.25">
      <c r="A278" s="22" t="s">
        <v>798</v>
      </c>
      <c r="B278" s="22" t="s">
        <v>799</v>
      </c>
      <c r="C278" s="100">
        <f>'[1]B1. HTT Mortgage Assets'!$C$278</f>
        <v>0.19977440718997089</v>
      </c>
      <c r="E278" s="20"/>
      <c r="F278" s="110"/>
    </row>
    <row r="279" spans="1:7" x14ac:dyDescent="0.25">
      <c r="A279" s="22" t="s">
        <v>800</v>
      </c>
      <c r="B279" s="22" t="s">
        <v>92</v>
      </c>
      <c r="E279" s="20"/>
      <c r="F279" s="110"/>
    </row>
    <row r="280" spans="1:7" hidden="1" outlineLevel="1" x14ac:dyDescent="0.25">
      <c r="A280" s="22" t="s">
        <v>801</v>
      </c>
      <c r="E280" s="20"/>
      <c r="F280" s="110"/>
    </row>
    <row r="281" spans="1:7" hidden="1" outlineLevel="1" x14ac:dyDescent="0.25">
      <c r="A281" s="22" t="s">
        <v>802</v>
      </c>
      <c r="E281" s="20"/>
      <c r="F281" s="110"/>
    </row>
    <row r="282" spans="1:7" hidden="1" outlineLevel="1" x14ac:dyDescent="0.25">
      <c r="A282" s="22" t="s">
        <v>803</v>
      </c>
      <c r="E282" s="20"/>
      <c r="F282" s="110"/>
    </row>
    <row r="283" spans="1:7" hidden="1" outlineLevel="1" x14ac:dyDescent="0.25">
      <c r="A283" s="22" t="s">
        <v>804</v>
      </c>
      <c r="E283" s="20"/>
      <c r="F283" s="110"/>
    </row>
    <row r="284" spans="1:7" hidden="1" outlineLevel="1" x14ac:dyDescent="0.25">
      <c r="A284" s="22" t="s">
        <v>805</v>
      </c>
      <c r="E284" s="20"/>
      <c r="F284" s="110"/>
    </row>
    <row r="285" spans="1:7" hidden="1" outlineLevel="1" x14ac:dyDescent="0.25">
      <c r="A285" s="22" t="s">
        <v>806</v>
      </c>
      <c r="E285" s="20"/>
      <c r="F285" s="110"/>
    </row>
    <row r="286" spans="1:7" customFormat="1" collapsed="1" x14ac:dyDescent="0.25">
      <c r="A286" s="621"/>
      <c r="B286" s="621" t="s">
        <v>1849</v>
      </c>
      <c r="C286" s="621" t="s">
        <v>61</v>
      </c>
      <c r="D286" s="621" t="s">
        <v>1850</v>
      </c>
      <c r="E286" s="621"/>
      <c r="F286" s="621" t="s">
        <v>516</v>
      </c>
      <c r="G286" s="621" t="s">
        <v>1851</v>
      </c>
    </row>
    <row r="287" spans="1:7" customFormat="1" x14ac:dyDescent="0.25">
      <c r="A287" s="622" t="s">
        <v>1852</v>
      </c>
      <c r="B287" s="623"/>
      <c r="C287" s="624"/>
      <c r="D287" s="624"/>
      <c r="E287" s="625"/>
      <c r="F287" s="626">
        <f>IF($C$305=0,"",IF(C287="[For completion]","",C287/$C$305))</f>
        <v>0</v>
      </c>
      <c r="G287" s="626">
        <f>IF($D$305=0,"",IF(D287="[For completion]","",D287/$D$305))</f>
        <v>0</v>
      </c>
    </row>
    <row r="288" spans="1:7" customFormat="1" x14ac:dyDescent="0.25">
      <c r="A288" s="622" t="s">
        <v>1853</v>
      </c>
      <c r="B288" s="623"/>
      <c r="C288" s="624"/>
      <c r="D288" s="624"/>
      <c r="E288" s="625"/>
      <c r="F288" s="626">
        <f t="shared" ref="F288:F304" si="5">IF($C$305=0,"",IF(C288="[For completion]","",C288/$C$305))</f>
        <v>0</v>
      </c>
      <c r="G288" s="626">
        <f t="shared" ref="G288:G304" si="6">IF($D$305=0,"",IF(D288="[For completion]","",D288/$D$305))</f>
        <v>0</v>
      </c>
    </row>
    <row r="289" spans="1:7" customFormat="1" x14ac:dyDescent="0.25">
      <c r="A289" s="622" t="s">
        <v>1854</v>
      </c>
      <c r="B289" s="623"/>
      <c r="C289" s="624"/>
      <c r="D289" s="624"/>
      <c r="E289" s="625"/>
      <c r="F289" s="626">
        <f t="shared" si="5"/>
        <v>0</v>
      </c>
      <c r="G289" s="626">
        <f t="shared" si="6"/>
        <v>0</v>
      </c>
    </row>
    <row r="290" spans="1:7" customFormat="1" x14ac:dyDescent="0.25">
      <c r="A290" s="622" t="s">
        <v>1855</v>
      </c>
      <c r="B290" s="623"/>
      <c r="C290" s="624"/>
      <c r="D290" s="624"/>
      <c r="E290" s="625"/>
      <c r="F290" s="626">
        <f t="shared" si="5"/>
        <v>0</v>
      </c>
      <c r="G290" s="626">
        <f t="shared" si="6"/>
        <v>0</v>
      </c>
    </row>
    <row r="291" spans="1:7" customFormat="1" x14ac:dyDescent="0.25">
      <c r="A291" s="622" t="s">
        <v>1856</v>
      </c>
      <c r="B291" s="623"/>
      <c r="C291" s="624"/>
      <c r="D291" s="624"/>
      <c r="E291" s="625"/>
      <c r="F291" s="626">
        <f t="shared" si="5"/>
        <v>0</v>
      </c>
      <c r="G291" s="626">
        <f t="shared" si="6"/>
        <v>0</v>
      </c>
    </row>
    <row r="292" spans="1:7" customFormat="1" x14ac:dyDescent="0.25">
      <c r="A292" s="622" t="s">
        <v>1857</v>
      </c>
      <c r="B292" s="623"/>
      <c r="C292" s="624"/>
      <c r="D292" s="624"/>
      <c r="E292" s="625"/>
      <c r="F292" s="626">
        <f t="shared" si="5"/>
        <v>0</v>
      </c>
      <c r="G292" s="626">
        <f t="shared" si="6"/>
        <v>0</v>
      </c>
    </row>
    <row r="293" spans="1:7" customFormat="1" x14ac:dyDescent="0.25">
      <c r="A293" s="622" t="s">
        <v>1858</v>
      </c>
      <c r="B293" s="623"/>
      <c r="C293" s="624"/>
      <c r="D293" s="624"/>
      <c r="E293" s="625"/>
      <c r="F293" s="626">
        <f t="shared" si="5"/>
        <v>0</v>
      </c>
      <c r="G293" s="626">
        <f t="shared" si="6"/>
        <v>0</v>
      </c>
    </row>
    <row r="294" spans="1:7" customFormat="1" x14ac:dyDescent="0.25">
      <c r="A294" s="622" t="s">
        <v>1859</v>
      </c>
      <c r="B294" s="623"/>
      <c r="C294" s="624"/>
      <c r="D294" s="624"/>
      <c r="E294" s="625"/>
      <c r="F294" s="626">
        <f t="shared" si="5"/>
        <v>0</v>
      </c>
      <c r="G294" s="626">
        <f t="shared" si="6"/>
        <v>0</v>
      </c>
    </row>
    <row r="295" spans="1:7" customFormat="1" x14ac:dyDescent="0.25">
      <c r="A295" s="622" t="s">
        <v>1860</v>
      </c>
      <c r="B295" s="623"/>
      <c r="C295" s="624"/>
      <c r="D295" s="624"/>
      <c r="E295" s="625"/>
      <c r="F295" s="626">
        <f t="shared" si="5"/>
        <v>0</v>
      </c>
      <c r="G295" s="626">
        <f t="shared" si="6"/>
        <v>0</v>
      </c>
    </row>
    <row r="296" spans="1:7" customFormat="1" x14ac:dyDescent="0.25">
      <c r="A296" s="622" t="s">
        <v>1861</v>
      </c>
      <c r="B296" s="623"/>
      <c r="C296" s="624"/>
      <c r="D296" s="624"/>
      <c r="E296" s="625"/>
      <c r="F296" s="626">
        <f t="shared" si="5"/>
        <v>0</v>
      </c>
      <c r="G296" s="626">
        <f t="shared" si="6"/>
        <v>0</v>
      </c>
    </row>
    <row r="297" spans="1:7" customFormat="1" x14ac:dyDescent="0.25">
      <c r="A297" s="622" t="s">
        <v>1862</v>
      </c>
      <c r="B297" s="623"/>
      <c r="C297" s="624"/>
      <c r="D297" s="624"/>
      <c r="E297" s="625"/>
      <c r="F297" s="626">
        <f t="shared" si="5"/>
        <v>0</v>
      </c>
      <c r="G297" s="626">
        <f t="shared" si="6"/>
        <v>0</v>
      </c>
    </row>
    <row r="298" spans="1:7" customFormat="1" x14ac:dyDescent="0.25">
      <c r="A298" s="622" t="s">
        <v>1863</v>
      </c>
      <c r="B298" s="623"/>
      <c r="C298" s="624"/>
      <c r="D298" s="624"/>
      <c r="E298" s="625"/>
      <c r="F298" s="626">
        <f t="shared" si="5"/>
        <v>0</v>
      </c>
      <c r="G298" s="626">
        <f t="shared" si="6"/>
        <v>0</v>
      </c>
    </row>
    <row r="299" spans="1:7" customFormat="1" x14ac:dyDescent="0.25">
      <c r="A299" s="622" t="s">
        <v>1864</v>
      </c>
      <c r="B299" s="623"/>
      <c r="C299" s="624"/>
      <c r="D299" s="624"/>
      <c r="E299" s="625"/>
      <c r="F299" s="626">
        <f t="shared" si="5"/>
        <v>0</v>
      </c>
      <c r="G299" s="626">
        <f t="shared" si="6"/>
        <v>0</v>
      </c>
    </row>
    <row r="300" spans="1:7" customFormat="1" x14ac:dyDescent="0.25">
      <c r="A300" s="622" t="s">
        <v>1865</v>
      </c>
      <c r="B300" s="623"/>
      <c r="C300" s="624"/>
      <c r="D300" s="624"/>
      <c r="E300" s="625"/>
      <c r="F300" s="626">
        <f t="shared" si="5"/>
        <v>0</v>
      </c>
      <c r="G300" s="626">
        <f t="shared" si="6"/>
        <v>0</v>
      </c>
    </row>
    <row r="301" spans="1:7" customFormat="1" x14ac:dyDescent="0.25">
      <c r="A301" s="622" t="s">
        <v>1866</v>
      </c>
      <c r="B301" s="623"/>
      <c r="C301" s="624"/>
      <c r="D301" s="624"/>
      <c r="E301" s="625"/>
      <c r="F301" s="626">
        <f t="shared" si="5"/>
        <v>0</v>
      </c>
      <c r="G301" s="626">
        <f t="shared" si="6"/>
        <v>0</v>
      </c>
    </row>
    <row r="302" spans="1:7" customFormat="1" x14ac:dyDescent="0.25">
      <c r="A302" s="622" t="s">
        <v>1867</v>
      </c>
      <c r="B302" s="623"/>
      <c r="C302" s="624"/>
      <c r="D302" s="624"/>
      <c r="E302" s="625"/>
      <c r="F302" s="626">
        <f t="shared" si="5"/>
        <v>0</v>
      </c>
      <c r="G302" s="626">
        <f t="shared" si="6"/>
        <v>0</v>
      </c>
    </row>
    <row r="303" spans="1:7" customFormat="1" x14ac:dyDescent="0.25">
      <c r="A303" s="622" t="s">
        <v>1868</v>
      </c>
      <c r="B303" s="623"/>
      <c r="C303" s="624"/>
      <c r="D303" s="624"/>
      <c r="E303" s="625"/>
      <c r="F303" s="626">
        <f t="shared" si="5"/>
        <v>0</v>
      </c>
      <c r="G303" s="626">
        <f t="shared" si="6"/>
        <v>0</v>
      </c>
    </row>
    <row r="304" spans="1:7" customFormat="1" x14ac:dyDescent="0.25">
      <c r="A304" s="622" t="s">
        <v>1869</v>
      </c>
      <c r="B304" s="623" t="s">
        <v>1870</v>
      </c>
      <c r="C304" s="685">
        <f>+'[1]B1. HTT Mortgage Assets'!$C$304</f>
        <v>26899.448591679964</v>
      </c>
      <c r="D304" s="685">
        <f>+'[1]B1. HTT Mortgage Assets'!$D$304</f>
        <v>349597</v>
      </c>
      <c r="E304" s="625"/>
      <c r="F304" s="626">
        <f t="shared" si="5"/>
        <v>1</v>
      </c>
      <c r="G304" s="626">
        <f t="shared" si="6"/>
        <v>1</v>
      </c>
    </row>
    <row r="305" spans="1:7" customFormat="1" x14ac:dyDescent="0.25">
      <c r="A305" s="622" t="s">
        <v>1871</v>
      </c>
      <c r="B305" s="623" t="s">
        <v>94</v>
      </c>
      <c r="C305" s="685">
        <f>SUM(C287:C304)</f>
        <v>26899.448591679964</v>
      </c>
      <c r="D305" s="624">
        <f>SUM(D287:D304)</f>
        <v>349597</v>
      </c>
      <c r="E305" s="625"/>
      <c r="F305" s="627">
        <f>SUM(F287:F304)</f>
        <v>1</v>
      </c>
      <c r="G305" s="627">
        <f>SUM(G287:G304)</f>
        <v>1</v>
      </c>
    </row>
    <row r="306" spans="1:7" customFormat="1" x14ac:dyDescent="0.25">
      <c r="A306" s="622" t="s">
        <v>1872</v>
      </c>
      <c r="B306" s="623"/>
      <c r="C306" s="624"/>
      <c r="D306" s="624"/>
      <c r="E306" s="625"/>
      <c r="F306" s="625"/>
      <c r="G306" s="625"/>
    </row>
    <row r="307" spans="1:7" customFormat="1" x14ac:dyDescent="0.25">
      <c r="A307" s="622" t="s">
        <v>1873</v>
      </c>
      <c r="B307" s="623"/>
      <c r="C307" s="624"/>
      <c r="D307" s="624"/>
      <c r="E307" s="625"/>
      <c r="F307" s="625"/>
      <c r="G307" s="625"/>
    </row>
    <row r="308" spans="1:7" customFormat="1" x14ac:dyDescent="0.25">
      <c r="A308" s="622" t="s">
        <v>1874</v>
      </c>
      <c r="B308" s="623"/>
      <c r="C308" s="624"/>
      <c r="D308" s="624"/>
      <c r="E308" s="625"/>
      <c r="F308" s="625"/>
      <c r="G308" s="625"/>
    </row>
    <row r="309" spans="1:7" customFormat="1" x14ac:dyDescent="0.25">
      <c r="A309" s="621"/>
      <c r="B309" s="621" t="s">
        <v>1875</v>
      </c>
      <c r="C309" s="621" t="s">
        <v>61</v>
      </c>
      <c r="D309" s="621" t="s">
        <v>1850</v>
      </c>
      <c r="E309" s="621"/>
      <c r="F309" s="621" t="s">
        <v>516</v>
      </c>
      <c r="G309" s="621" t="s">
        <v>1851</v>
      </c>
    </row>
    <row r="310" spans="1:7" customFormat="1" x14ac:dyDescent="0.25">
      <c r="A310" s="622" t="s">
        <v>1876</v>
      </c>
      <c r="B310" s="623"/>
      <c r="C310" s="624"/>
      <c r="D310" s="624"/>
      <c r="E310" s="625"/>
      <c r="F310" s="626">
        <f>IF($C$328=0,"",IF(C310="[For completion]","",C310/$C$328))</f>
        <v>0</v>
      </c>
      <c r="G310" s="626">
        <f>IF($D$328=0,"",IF(D310="[For completion]","",D310/$D$328))</f>
        <v>0</v>
      </c>
    </row>
    <row r="311" spans="1:7" customFormat="1" x14ac:dyDescent="0.25">
      <c r="A311" s="622" t="s">
        <v>1877</v>
      </c>
      <c r="B311" s="623"/>
      <c r="C311" s="624"/>
      <c r="D311" s="624"/>
      <c r="E311" s="625"/>
      <c r="F311" s="625"/>
      <c r="G311" s="625"/>
    </row>
    <row r="312" spans="1:7" customFormat="1" x14ac:dyDescent="0.25">
      <c r="A312" s="622" t="s">
        <v>1878</v>
      </c>
      <c r="B312" s="623"/>
      <c r="C312" s="624"/>
      <c r="D312" s="624"/>
      <c r="E312" s="625"/>
      <c r="F312" s="625"/>
      <c r="G312" s="625"/>
    </row>
    <row r="313" spans="1:7" customFormat="1" x14ac:dyDescent="0.25">
      <c r="A313" s="622" t="s">
        <v>1879</v>
      </c>
      <c r="B313" s="623"/>
      <c r="C313" s="624"/>
      <c r="D313" s="624"/>
      <c r="E313" s="625"/>
      <c r="F313" s="625"/>
      <c r="G313" s="625"/>
    </row>
    <row r="314" spans="1:7" customFormat="1" x14ac:dyDescent="0.25">
      <c r="A314" s="622" t="s">
        <v>1880</v>
      </c>
      <c r="B314" s="623"/>
      <c r="C314" s="624"/>
      <c r="D314" s="624"/>
      <c r="E314" s="625"/>
      <c r="F314" s="625"/>
      <c r="G314" s="625"/>
    </row>
    <row r="315" spans="1:7" customFormat="1" x14ac:dyDescent="0.25">
      <c r="A315" s="622" t="s">
        <v>1881</v>
      </c>
      <c r="B315" s="623"/>
      <c r="C315" s="624"/>
      <c r="D315" s="624"/>
      <c r="E315" s="625"/>
      <c r="F315" s="625"/>
      <c r="G315" s="625"/>
    </row>
    <row r="316" spans="1:7" customFormat="1" x14ac:dyDescent="0.25">
      <c r="A316" s="622" t="s">
        <v>1882</v>
      </c>
      <c r="B316" s="623"/>
      <c r="C316" s="624"/>
      <c r="D316" s="624"/>
      <c r="E316" s="625"/>
      <c r="F316" s="625"/>
      <c r="G316" s="625"/>
    </row>
    <row r="317" spans="1:7" customFormat="1" x14ac:dyDescent="0.25">
      <c r="A317" s="622" t="s">
        <v>1883</v>
      </c>
      <c r="B317" s="623"/>
      <c r="C317" s="624"/>
      <c r="D317" s="624"/>
      <c r="E317" s="625"/>
      <c r="F317" s="625"/>
      <c r="G317" s="625"/>
    </row>
    <row r="318" spans="1:7" customFormat="1" x14ac:dyDescent="0.25">
      <c r="A318" s="622" t="s">
        <v>1884</v>
      </c>
      <c r="B318" s="623"/>
      <c r="C318" s="624"/>
      <c r="D318" s="624"/>
      <c r="E318" s="625"/>
      <c r="F318" s="625"/>
      <c r="G318" s="625"/>
    </row>
    <row r="319" spans="1:7" customFormat="1" x14ac:dyDescent="0.25">
      <c r="A319" s="622" t="s">
        <v>1885</v>
      </c>
      <c r="B319" s="623"/>
      <c r="C319" s="624"/>
      <c r="D319" s="624"/>
      <c r="E319" s="625"/>
      <c r="F319" s="625"/>
      <c r="G319" s="625"/>
    </row>
    <row r="320" spans="1:7" customFormat="1" x14ac:dyDescent="0.25">
      <c r="A320" s="622" t="s">
        <v>1886</v>
      </c>
      <c r="B320" s="623"/>
      <c r="C320" s="624"/>
      <c r="D320" s="624"/>
      <c r="E320" s="625"/>
      <c r="F320" s="625"/>
      <c r="G320" s="625"/>
    </row>
    <row r="321" spans="1:7" customFormat="1" x14ac:dyDescent="0.25">
      <c r="A321" s="622" t="s">
        <v>1887</v>
      </c>
      <c r="B321" s="623"/>
      <c r="C321" s="624"/>
      <c r="D321" s="624"/>
      <c r="E321" s="625"/>
      <c r="F321" s="625"/>
      <c r="G321" s="625"/>
    </row>
    <row r="322" spans="1:7" customFormat="1" x14ac:dyDescent="0.25">
      <c r="A322" s="622" t="s">
        <v>1888</v>
      </c>
      <c r="B322" s="623"/>
      <c r="C322" s="624"/>
      <c r="D322" s="624"/>
      <c r="E322" s="625"/>
      <c r="F322" s="625"/>
      <c r="G322" s="625"/>
    </row>
    <row r="323" spans="1:7" customFormat="1" x14ac:dyDescent="0.25">
      <c r="A323" s="622" t="s">
        <v>1889</v>
      </c>
      <c r="B323" s="623"/>
      <c r="C323" s="624"/>
      <c r="D323" s="624"/>
      <c r="E323" s="625"/>
      <c r="F323" s="625"/>
      <c r="G323" s="625"/>
    </row>
    <row r="324" spans="1:7" customFormat="1" x14ac:dyDescent="0.25">
      <c r="A324" s="622" t="s">
        <v>1890</v>
      </c>
      <c r="B324" s="623"/>
      <c r="C324" s="624"/>
      <c r="D324" s="624"/>
      <c r="E324" s="625"/>
      <c r="F324" s="625"/>
      <c r="G324" s="625"/>
    </row>
    <row r="325" spans="1:7" customFormat="1" x14ac:dyDescent="0.25">
      <c r="A325" s="622" t="s">
        <v>1891</v>
      </c>
      <c r="B325" s="623"/>
      <c r="C325" s="624"/>
      <c r="D325" s="624"/>
      <c r="E325" s="625"/>
      <c r="F325" s="625"/>
      <c r="G325" s="625"/>
    </row>
    <row r="326" spans="1:7" customFormat="1" x14ac:dyDescent="0.25">
      <c r="A326" s="622" t="s">
        <v>1892</v>
      </c>
      <c r="B326" s="623"/>
      <c r="C326" s="624"/>
      <c r="D326" s="624"/>
      <c r="E326" s="625"/>
      <c r="F326" s="625"/>
      <c r="G326" s="625"/>
    </row>
    <row r="327" spans="1:7" customFormat="1" x14ac:dyDescent="0.25">
      <c r="A327" s="622" t="s">
        <v>1893</v>
      </c>
      <c r="B327" s="623" t="s">
        <v>1870</v>
      </c>
      <c r="C327" s="685">
        <f>+'[1]B1. HTT Mortgage Assets'!$C$327</f>
        <v>26899.448591679964</v>
      </c>
      <c r="D327" s="685">
        <f>+'[1]B1. HTT Mortgage Assets'!$D$327</f>
        <v>349597</v>
      </c>
      <c r="E327" s="625"/>
      <c r="F327" s="625"/>
      <c r="G327" s="625"/>
    </row>
    <row r="328" spans="1:7" customFormat="1" x14ac:dyDescent="0.25">
      <c r="A328" s="622" t="s">
        <v>1894</v>
      </c>
      <c r="B328" s="623" t="s">
        <v>94</v>
      </c>
      <c r="C328" s="685">
        <f>SUM(C310:C327)</f>
        <v>26899.448591679964</v>
      </c>
      <c r="D328" s="624">
        <f>SUM(D310:D327)</f>
        <v>349597</v>
      </c>
      <c r="E328" s="625"/>
      <c r="F328" s="627">
        <f>SUM(F310:F327)</f>
        <v>0</v>
      </c>
      <c r="G328" s="627">
        <f>SUM(G310:G327)</f>
        <v>0</v>
      </c>
    </row>
    <row r="329" spans="1:7" customFormat="1" x14ac:dyDescent="0.25">
      <c r="A329" s="622" t="s">
        <v>1895</v>
      </c>
      <c r="B329" s="623"/>
      <c r="C329" s="624"/>
      <c r="D329" s="624"/>
      <c r="E329" s="625"/>
      <c r="F329" s="625"/>
      <c r="G329" s="625"/>
    </row>
    <row r="330" spans="1:7" customFormat="1" x14ac:dyDescent="0.25">
      <c r="A330" s="622" t="s">
        <v>1896</v>
      </c>
      <c r="B330" s="623"/>
      <c r="C330" s="624"/>
      <c r="D330" s="624"/>
      <c r="E330" s="625"/>
      <c r="F330" s="625"/>
      <c r="G330" s="625"/>
    </row>
    <row r="331" spans="1:7" customFormat="1" x14ac:dyDescent="0.25">
      <c r="A331" s="622" t="s">
        <v>1897</v>
      </c>
      <c r="B331" s="623"/>
      <c r="C331" s="624"/>
      <c r="D331" s="624"/>
      <c r="E331" s="625"/>
      <c r="F331" s="625"/>
      <c r="G331" s="625"/>
    </row>
    <row r="332" spans="1:7" customFormat="1" x14ac:dyDescent="0.25">
      <c r="A332" s="621"/>
      <c r="B332" s="621" t="s">
        <v>1898</v>
      </c>
      <c r="C332" s="621" t="s">
        <v>61</v>
      </c>
      <c r="D332" s="621" t="s">
        <v>1850</v>
      </c>
      <c r="E332" s="621"/>
      <c r="F332" s="621" t="s">
        <v>516</v>
      </c>
      <c r="G332" s="621" t="s">
        <v>1851</v>
      </c>
    </row>
    <row r="333" spans="1:7" customFormat="1" x14ac:dyDescent="0.25">
      <c r="A333" s="622" t="s">
        <v>1899</v>
      </c>
      <c r="B333" s="623" t="s">
        <v>1900</v>
      </c>
      <c r="C333" s="685">
        <f>+'[1]B1. HTT Mortgage Assets'!$C333</f>
        <v>30.062347299999999</v>
      </c>
      <c r="D333" s="624">
        <f>+'[1]B1. HTT Mortgage Assets'!$D333</f>
        <v>416</v>
      </c>
      <c r="E333" s="625"/>
      <c r="F333" s="626">
        <f>IF($C$343=0,"",IF(C333="[For completion]","",C333/$C$343))</f>
        <v>1.1175822878874214E-3</v>
      </c>
      <c r="G333" s="626">
        <f>IF($D$343=0,"",IF(D333="[For completion]","",D333/$D$343))</f>
        <v>1.1899415612834207E-3</v>
      </c>
    </row>
    <row r="334" spans="1:7" customFormat="1" x14ac:dyDescent="0.25">
      <c r="A334" s="622" t="s">
        <v>1901</v>
      </c>
      <c r="B334" s="623" t="s">
        <v>1902</v>
      </c>
      <c r="C334" s="685">
        <f>+'[1]B1. HTT Mortgage Assets'!$C334</f>
        <v>31.137386129999999</v>
      </c>
      <c r="D334" s="624">
        <f>+'[1]B1. HTT Mortgage Assets'!$D334</f>
        <v>488</v>
      </c>
      <c r="E334" s="625"/>
      <c r="F334" s="626">
        <f t="shared" ref="F334:F342" si="7">IF($C$343=0,"",IF(C334="[For completion]","",C334/$C$343))</f>
        <v>1.1575473758830355E-3</v>
      </c>
      <c r="G334" s="626">
        <f t="shared" ref="G334:G342" si="8">IF($D$343=0,"",IF(D334="[For completion]","",D334/$D$343))</f>
        <v>1.3958929853517049E-3</v>
      </c>
    </row>
    <row r="335" spans="1:7" customFormat="1" x14ac:dyDescent="0.25">
      <c r="A335" s="622" t="s">
        <v>1903</v>
      </c>
      <c r="B335" s="623" t="s">
        <v>1904</v>
      </c>
      <c r="C335" s="685">
        <f>+'[1]B1. HTT Mortgage Assets'!$C335</f>
        <v>130.92991603000019</v>
      </c>
      <c r="D335" s="624">
        <f>+'[1]B1. HTT Mortgage Assets'!$D335</f>
        <v>2298</v>
      </c>
      <c r="E335" s="625"/>
      <c r="F335" s="626">
        <f t="shared" si="7"/>
        <v>4.8673828975994687E-3</v>
      </c>
      <c r="G335" s="626">
        <f t="shared" si="8"/>
        <v>6.5732829515127416E-3</v>
      </c>
    </row>
    <row r="336" spans="1:7" customFormat="1" x14ac:dyDescent="0.25">
      <c r="A336" s="622" t="s">
        <v>1905</v>
      </c>
      <c r="B336" s="623" t="s">
        <v>1906</v>
      </c>
      <c r="C336" s="685">
        <f>+'[1]B1. HTT Mortgage Assets'!$C336</f>
        <v>74.79797413</v>
      </c>
      <c r="D336" s="624">
        <f>+'[1]B1. HTT Mortgage Assets'!$D336</f>
        <v>1327</v>
      </c>
      <c r="E336" s="625"/>
      <c r="F336" s="626">
        <f t="shared" si="7"/>
        <v>2.780650832862594E-3</v>
      </c>
      <c r="G336" s="626">
        <f t="shared" si="8"/>
        <v>3.7957991630362961E-3</v>
      </c>
    </row>
    <row r="337" spans="1:7" customFormat="1" x14ac:dyDescent="0.25">
      <c r="A337" s="622" t="s">
        <v>1907</v>
      </c>
      <c r="B337" s="623" t="s">
        <v>1908</v>
      </c>
      <c r="C337" s="685">
        <f>+'[1]B1. HTT Mortgage Assets'!$C337</f>
        <v>176.63811544999999</v>
      </c>
      <c r="D337" s="624">
        <f>+'[1]B1. HTT Mortgage Assets'!$D337</f>
        <v>2835</v>
      </c>
      <c r="E337" s="625"/>
      <c r="F337" s="626">
        <f t="shared" si="7"/>
        <v>6.5666072985835489E-3</v>
      </c>
      <c r="G337" s="626">
        <f t="shared" si="8"/>
        <v>8.1093373226886964E-3</v>
      </c>
    </row>
    <row r="338" spans="1:7" customFormat="1" x14ac:dyDescent="0.25">
      <c r="A338" s="622" t="s">
        <v>1909</v>
      </c>
      <c r="B338" s="623" t="s">
        <v>1910</v>
      </c>
      <c r="C338" s="685">
        <f>+'[1]B1. HTT Mortgage Assets'!$C338</f>
        <v>64.043552660000003</v>
      </c>
      <c r="D338" s="624">
        <f>+'[1]B1. HTT Mortgage Assets'!$D338</f>
        <v>1010</v>
      </c>
      <c r="E338" s="625"/>
      <c r="F338" s="626">
        <f t="shared" si="7"/>
        <v>2.3808500178627554E-3</v>
      </c>
      <c r="G338" s="626">
        <f t="shared" si="8"/>
        <v>2.8890408098467663E-3</v>
      </c>
    </row>
    <row r="339" spans="1:7" customFormat="1" x14ac:dyDescent="0.25">
      <c r="A339" s="622" t="s">
        <v>1911</v>
      </c>
      <c r="B339" s="623" t="s">
        <v>1912</v>
      </c>
      <c r="C339" s="685">
        <f>+'[1]B1. HTT Mortgage Assets'!$C339</f>
        <v>58.175909669999996</v>
      </c>
      <c r="D339" s="624">
        <f>+'[1]B1. HTT Mortgage Assets'!$D339</f>
        <v>1291</v>
      </c>
      <c r="E339" s="625"/>
      <c r="F339" s="626">
        <f t="shared" si="7"/>
        <v>2.1627175542919285E-3</v>
      </c>
      <c r="G339" s="626">
        <f t="shared" si="8"/>
        <v>3.6928234510021541E-3</v>
      </c>
    </row>
    <row r="340" spans="1:7" customFormat="1" x14ac:dyDescent="0.25">
      <c r="A340" s="622" t="s">
        <v>1913</v>
      </c>
      <c r="B340" s="623" t="s">
        <v>1914</v>
      </c>
      <c r="C340" s="685">
        <f>+'[1]B1. HTT Mortgage Assets'!$C340</f>
        <v>566.57470647000196</v>
      </c>
      <c r="D340" s="624">
        <f>+'[1]B1. HTT Mortgage Assets'!$D340</f>
        <v>21095</v>
      </c>
      <c r="E340" s="625"/>
      <c r="F340" s="626">
        <f t="shared" si="7"/>
        <v>2.1062688498575392E-2</v>
      </c>
      <c r="G340" s="626">
        <f t="shared" si="8"/>
        <v>6.0340906815561916E-2</v>
      </c>
    </row>
    <row r="341" spans="1:7" customFormat="1" x14ac:dyDescent="0.25">
      <c r="A341" s="622" t="s">
        <v>1915</v>
      </c>
      <c r="B341" s="623" t="s">
        <v>1916</v>
      </c>
      <c r="C341" s="685">
        <f>+'[1]B1. HTT Mortgage Assets'!$C341</f>
        <v>15223.259396840178</v>
      </c>
      <c r="D341" s="624">
        <f>+'[1]B1. HTT Mortgage Assets'!$D341</f>
        <v>188609</v>
      </c>
      <c r="E341" s="625"/>
      <c r="F341" s="626">
        <f t="shared" si="7"/>
        <v>0.56593202440397372</v>
      </c>
      <c r="G341" s="626">
        <f t="shared" si="8"/>
        <v>0.5395040575290978</v>
      </c>
    </row>
    <row r="342" spans="1:7" customFormat="1" x14ac:dyDescent="0.25">
      <c r="A342" s="622" t="s">
        <v>1917</v>
      </c>
      <c r="B342" s="624" t="s">
        <v>1870</v>
      </c>
      <c r="C342" s="685">
        <f>+'[1]B1. HTT Mortgage Assets'!$C342</f>
        <v>10543.82928699999</v>
      </c>
      <c r="D342" s="624">
        <f>+'[1]B1. HTT Mortgage Assets'!$D342</f>
        <v>130228</v>
      </c>
      <c r="F342" s="626">
        <f t="shared" si="7"/>
        <v>0.3919719488324801</v>
      </c>
      <c r="G342" s="626">
        <f t="shared" si="8"/>
        <v>0.37250891741061853</v>
      </c>
    </row>
    <row r="343" spans="1:7" customFormat="1" x14ac:dyDescent="0.25">
      <c r="A343" s="622" t="s">
        <v>1918</v>
      </c>
      <c r="B343" s="623" t="s">
        <v>94</v>
      </c>
      <c r="C343" s="685">
        <f>SUM(C333:C342)</f>
        <v>26899.448591680171</v>
      </c>
      <c r="D343" s="624">
        <f>SUM(D333:D342)</f>
        <v>349597</v>
      </c>
      <c r="E343" s="625"/>
      <c r="F343" s="627">
        <f>SUM(F333:F342)</f>
        <v>1</v>
      </c>
      <c r="G343" s="627">
        <f>SUM(G333:G342)</f>
        <v>1</v>
      </c>
    </row>
    <row r="344" spans="1:7" customFormat="1" x14ac:dyDescent="0.25">
      <c r="A344" s="622" t="s">
        <v>1919</v>
      </c>
      <c r="B344" s="623"/>
      <c r="C344" s="624"/>
      <c r="D344" s="624"/>
      <c r="E344" s="625"/>
      <c r="F344" s="625"/>
      <c r="G344" s="625"/>
    </row>
    <row r="345" spans="1:7" customFormat="1" x14ac:dyDescent="0.25">
      <c r="A345" s="621"/>
      <c r="B345" s="621" t="s">
        <v>1920</v>
      </c>
      <c r="C345" s="621" t="s">
        <v>61</v>
      </c>
      <c r="D345" s="621" t="s">
        <v>1850</v>
      </c>
      <c r="E345" s="621"/>
      <c r="F345" s="621" t="s">
        <v>516</v>
      </c>
      <c r="G345" s="621" t="s">
        <v>1851</v>
      </c>
    </row>
    <row r="346" spans="1:7" customFormat="1" x14ac:dyDescent="0.25">
      <c r="A346" s="622" t="s">
        <v>1921</v>
      </c>
      <c r="B346" s="623" t="s">
        <v>1922</v>
      </c>
      <c r="C346" s="685">
        <f>+'[1]B1. HTT Mortgage Assets'!$C346</f>
        <v>15198.586067499913</v>
      </c>
      <c r="D346" s="624">
        <f>+'[1]B1. HTT Mortgage Assets'!$D346</f>
        <v>215249</v>
      </c>
      <c r="E346" s="625"/>
      <c r="F346" s="626">
        <f>IF($C$353=0,"",IF(C346="[For completion]","",C346/$C$353))</f>
        <v>0.56501478146287132</v>
      </c>
      <c r="G346" s="626">
        <f>IF($D$353=0,"",IF(D346="[For completion]","",D346/$D$353))</f>
        <v>0.61570608443436303</v>
      </c>
    </row>
    <row r="347" spans="1:7" customFormat="1" x14ac:dyDescent="0.25">
      <c r="A347" s="622" t="s">
        <v>1923</v>
      </c>
      <c r="B347" s="628" t="s">
        <v>1924</v>
      </c>
      <c r="C347" s="685">
        <f>+'[1]B1. HTT Mortgage Assets'!$C347</f>
        <v>11454.992129170259</v>
      </c>
      <c r="D347" s="624">
        <f>+'[1]B1. HTT Mortgage Assets'!$D347</f>
        <v>132369</v>
      </c>
      <c r="E347" s="625"/>
      <c r="F347" s="626">
        <f t="shared" ref="F347:F352" si="9">IF($C$353=0,"",IF(C347="[For completion]","",C347/$C$353))</f>
        <v>0.42584486779082958</v>
      </c>
      <c r="G347" s="626">
        <f t="shared" ref="G347:G352" si="10">IF($D$353=0,"",IF(D347="[For completion]","",D347/$D$353))</f>
        <v>0.37863311184020459</v>
      </c>
    </row>
    <row r="348" spans="1:7" customFormat="1" x14ac:dyDescent="0.25">
      <c r="A348" s="622" t="s">
        <v>1925</v>
      </c>
      <c r="B348" s="623" t="s">
        <v>1926</v>
      </c>
      <c r="C348" s="685"/>
      <c r="D348" s="624"/>
      <c r="E348" s="625"/>
      <c r="F348" s="626">
        <f t="shared" si="9"/>
        <v>0</v>
      </c>
      <c r="G348" s="626">
        <f t="shared" si="10"/>
        <v>0</v>
      </c>
    </row>
    <row r="349" spans="1:7" customFormat="1" x14ac:dyDescent="0.25">
      <c r="A349" s="622" t="s">
        <v>1927</v>
      </c>
      <c r="B349" s="623" t="s">
        <v>1928</v>
      </c>
      <c r="C349" s="685"/>
      <c r="D349" s="624"/>
      <c r="E349" s="625"/>
      <c r="F349" s="626">
        <f t="shared" si="9"/>
        <v>0</v>
      </c>
      <c r="G349" s="626">
        <f t="shared" si="10"/>
        <v>0</v>
      </c>
    </row>
    <row r="350" spans="1:7" customFormat="1" x14ac:dyDescent="0.25">
      <c r="A350" s="622" t="s">
        <v>1929</v>
      </c>
      <c r="B350" s="623" t="s">
        <v>1930</v>
      </c>
      <c r="C350" s="685"/>
      <c r="D350" s="624"/>
      <c r="E350" s="625"/>
      <c r="F350" s="626">
        <f t="shared" si="9"/>
        <v>0</v>
      </c>
      <c r="G350" s="626">
        <f t="shared" si="10"/>
        <v>0</v>
      </c>
    </row>
    <row r="351" spans="1:7" customFormat="1" x14ac:dyDescent="0.25">
      <c r="A351" s="622" t="s">
        <v>1931</v>
      </c>
      <c r="B351" s="623" t="s">
        <v>1932</v>
      </c>
      <c r="C351" s="685"/>
      <c r="D351" s="624"/>
      <c r="E351" s="625"/>
      <c r="F351" s="626">
        <f t="shared" si="9"/>
        <v>0</v>
      </c>
      <c r="G351" s="626">
        <f t="shared" si="10"/>
        <v>0</v>
      </c>
    </row>
    <row r="352" spans="1:7" customFormat="1" x14ac:dyDescent="0.25">
      <c r="A352" s="622" t="s">
        <v>1933</v>
      </c>
      <c r="B352" s="623" t="s">
        <v>1841</v>
      </c>
      <c r="C352" s="685">
        <f>+'[1]B1. HTT Mortgage Assets'!$C$352</f>
        <v>245.87039501000001</v>
      </c>
      <c r="D352" s="624">
        <f>+'[1]B1. HTT Mortgage Assets'!$D$352</f>
        <v>1979</v>
      </c>
      <c r="E352" s="625"/>
      <c r="F352" s="626">
        <f t="shared" si="9"/>
        <v>9.1403507462991702E-3</v>
      </c>
      <c r="G352" s="626">
        <f t="shared" si="10"/>
        <v>5.6608037254324266E-3</v>
      </c>
    </row>
    <row r="353" spans="1:7" customFormat="1" x14ac:dyDescent="0.25">
      <c r="A353" s="622" t="s">
        <v>1934</v>
      </c>
      <c r="B353" s="623" t="s">
        <v>94</v>
      </c>
      <c r="C353" s="685">
        <f>SUM(C346:C352)</f>
        <v>26899.448591680171</v>
      </c>
      <c r="D353" s="624">
        <f>SUM(D346:D352)</f>
        <v>349597</v>
      </c>
      <c r="E353" s="625"/>
      <c r="F353" s="627">
        <f>SUM(F346:F352)</f>
        <v>1.0000000000000002</v>
      </c>
      <c r="G353" s="627">
        <f>SUM(G346:G352)</f>
        <v>1</v>
      </c>
    </row>
    <row r="354" spans="1:7" customFormat="1" x14ac:dyDescent="0.25">
      <c r="A354" s="622" t="s">
        <v>1935</v>
      </c>
      <c r="B354" s="623"/>
      <c r="C354" s="624"/>
      <c r="D354" s="624"/>
      <c r="E354" s="625"/>
      <c r="F354" s="625"/>
      <c r="G354" s="625"/>
    </row>
    <row r="355" spans="1:7" customFormat="1" x14ac:dyDescent="0.25">
      <c r="A355" s="621"/>
      <c r="B355" s="621" t="s">
        <v>1936</v>
      </c>
      <c r="C355" s="621" t="s">
        <v>61</v>
      </c>
      <c r="D355" s="621" t="s">
        <v>1850</v>
      </c>
      <c r="E355" s="621"/>
      <c r="F355" s="621" t="s">
        <v>516</v>
      </c>
      <c r="G355" s="621" t="s">
        <v>1851</v>
      </c>
    </row>
    <row r="356" spans="1:7" customFormat="1" x14ac:dyDescent="0.25">
      <c r="A356" s="622" t="s">
        <v>1937</v>
      </c>
      <c r="B356" s="623" t="s">
        <v>1938</v>
      </c>
      <c r="C356" s="685">
        <f>+'[1]B1. HTT Mortgage Assets'!$C356</f>
        <v>15516.55595665018</v>
      </c>
      <c r="D356" s="624">
        <f>+'[1]B1. HTT Mortgage Assets'!$D$356</f>
        <v>204035</v>
      </c>
      <c r="E356" s="625"/>
      <c r="F356" s="626">
        <f>IF($C$360=0,"",IF(C356="[For completion]","",C356/$C$360))</f>
        <v>0.5768354657444299</v>
      </c>
      <c r="G356" s="626">
        <f>IF($D$360=0,"",IF(D356="[For completion]","",D356/$D$360))</f>
        <v>0.58362915013572769</v>
      </c>
    </row>
    <row r="357" spans="1:7" customFormat="1" x14ac:dyDescent="0.25">
      <c r="A357" s="622" t="s">
        <v>1939</v>
      </c>
      <c r="B357" s="628" t="s">
        <v>1940</v>
      </c>
      <c r="C357" s="685">
        <f>+'[1]B1. HTT Mortgage Assets'!$C357</f>
        <v>9601.6309507199894</v>
      </c>
      <c r="D357" s="624">
        <f>+'[1]B1. HTT Mortgage Assets'!$D$357</f>
        <v>127798</v>
      </c>
      <c r="E357" s="625"/>
      <c r="F357" s="626">
        <f t="shared" ref="F357:F359" si="11">IF($C$360=0,"",IF(C357="[For completion]","",C357/$C$360))</f>
        <v>0.3569452703833384</v>
      </c>
      <c r="G357" s="626">
        <f t="shared" ref="G357:G359" si="12">IF($D$360=0,"",IF(D357="[For completion]","",D357/$D$360))</f>
        <v>0.36555805684831394</v>
      </c>
    </row>
    <row r="358" spans="1:7" customFormat="1" x14ac:dyDescent="0.25">
      <c r="A358" s="622" t="s">
        <v>1941</v>
      </c>
      <c r="B358" s="623" t="s">
        <v>1841</v>
      </c>
      <c r="C358" s="685">
        <f>+'[1]B1. HTT Mortgage Assets'!$C358</f>
        <v>738.60552562999999</v>
      </c>
      <c r="D358" s="624">
        <f>+'[1]B1. HTT Mortgage Assets'!$D$358</f>
        <v>5701</v>
      </c>
      <c r="E358" s="625"/>
      <c r="F358" s="626">
        <f t="shared" si="11"/>
        <v>2.745801733119712E-2</v>
      </c>
      <c r="G358" s="626">
        <f t="shared" si="12"/>
        <v>1.6307348175184571E-2</v>
      </c>
    </row>
    <row r="359" spans="1:7" customFormat="1" x14ac:dyDescent="0.25">
      <c r="A359" s="622" t="s">
        <v>1942</v>
      </c>
      <c r="B359" s="624" t="s">
        <v>1870</v>
      </c>
      <c r="C359" s="685">
        <f>+'[1]B1. HTT Mortgage Assets'!$C359</f>
        <v>1042.656158680001</v>
      </c>
      <c r="D359" s="624">
        <f>+'[1]B1. HTT Mortgage Assets'!$D$359</f>
        <v>12063</v>
      </c>
      <c r="E359" s="625"/>
      <c r="F359" s="626">
        <f t="shared" si="11"/>
        <v>3.8761246541034605E-2</v>
      </c>
      <c r="G359" s="626">
        <f t="shared" si="12"/>
        <v>3.4505444840773808E-2</v>
      </c>
    </row>
    <row r="360" spans="1:7" customFormat="1" x14ac:dyDescent="0.25">
      <c r="A360" s="622" t="s">
        <v>1943</v>
      </c>
      <c r="B360" s="623" t="s">
        <v>94</v>
      </c>
      <c r="C360" s="685">
        <f>SUM(C356:C359)</f>
        <v>26899.448591680168</v>
      </c>
      <c r="D360" s="624">
        <f>SUM(D356:D359)</f>
        <v>349597</v>
      </c>
      <c r="E360" s="625"/>
      <c r="F360" s="627">
        <f>SUM(F356:F359)</f>
        <v>1</v>
      </c>
      <c r="G360" s="627">
        <f>SUM(G356:G359)</f>
        <v>1</v>
      </c>
    </row>
    <row r="361" spans="1:7" customFormat="1" x14ac:dyDescent="0.25">
      <c r="A361" s="624" t="s">
        <v>2494</v>
      </c>
      <c r="B361" s="623"/>
      <c r="C361" s="624"/>
      <c r="D361" s="624"/>
      <c r="E361" s="625"/>
      <c r="F361" s="625"/>
      <c r="G361" s="625"/>
    </row>
    <row r="362" spans="1:7" customFormat="1" x14ac:dyDescent="0.25">
      <c r="A362" s="687"/>
      <c r="B362" s="687" t="s">
        <v>2495</v>
      </c>
      <c r="C362" s="687" t="s">
        <v>61</v>
      </c>
      <c r="D362" s="687" t="s">
        <v>1850</v>
      </c>
      <c r="E362" s="687"/>
      <c r="F362" s="687" t="s">
        <v>516</v>
      </c>
      <c r="G362" s="687" t="s">
        <v>1851</v>
      </c>
    </row>
    <row r="363" spans="1:7" customFormat="1" x14ac:dyDescent="0.25">
      <c r="A363" s="624" t="s">
        <v>2496</v>
      </c>
      <c r="B363" s="623"/>
      <c r="C363" s="632"/>
      <c r="D363" s="624"/>
      <c r="E363" s="629"/>
      <c r="F363" s="634">
        <f>IF($C$381=0,"",IF(C363="[For completion]","",C363/$C$381))</f>
        <v>0</v>
      </c>
      <c r="G363" s="634">
        <f>IF($D$381=0,"",IF(D363="[For completion]","",D363/$D$381))</f>
        <v>0</v>
      </c>
    </row>
    <row r="364" spans="1:7" customFormat="1" x14ac:dyDescent="0.25">
      <c r="A364" s="624" t="s">
        <v>2497</v>
      </c>
      <c r="B364" s="623"/>
      <c r="C364" s="632"/>
      <c r="D364" s="624"/>
      <c r="E364" s="629"/>
      <c r="F364" s="634">
        <f t="shared" ref="F364:F381" si="13">IF($C$381=0,"",IF(C364="[For completion]","",C364/$C$381))</f>
        <v>0</v>
      </c>
      <c r="G364" s="634">
        <f t="shared" ref="G364:G381" si="14">IF($D$381=0,"",IF(D364="[For completion]","",D364/$D$381))</f>
        <v>0</v>
      </c>
    </row>
    <row r="365" spans="1:7" customFormat="1" x14ac:dyDescent="0.25">
      <c r="A365" s="624" t="s">
        <v>2498</v>
      </c>
      <c r="B365" s="623"/>
      <c r="C365" s="632"/>
      <c r="D365" s="624"/>
      <c r="E365" s="629"/>
      <c r="F365" s="634">
        <f t="shared" si="13"/>
        <v>0</v>
      </c>
      <c r="G365" s="634">
        <f t="shared" si="14"/>
        <v>0</v>
      </c>
    </row>
    <row r="366" spans="1:7" customFormat="1" x14ac:dyDescent="0.25">
      <c r="A366" s="624" t="s">
        <v>2499</v>
      </c>
      <c r="B366" s="623"/>
      <c r="C366" s="632"/>
      <c r="D366" s="624"/>
      <c r="E366" s="629"/>
      <c r="F366" s="634">
        <f t="shared" si="13"/>
        <v>0</v>
      </c>
      <c r="G366" s="634">
        <f t="shared" si="14"/>
        <v>0</v>
      </c>
    </row>
    <row r="367" spans="1:7" customFormat="1" x14ac:dyDescent="0.25">
      <c r="A367" s="624" t="s">
        <v>2500</v>
      </c>
      <c r="B367" s="623"/>
      <c r="C367" s="632"/>
      <c r="D367" s="624"/>
      <c r="E367" s="629"/>
      <c r="F367" s="634">
        <f t="shared" si="13"/>
        <v>0</v>
      </c>
      <c r="G367" s="634">
        <f t="shared" si="14"/>
        <v>0</v>
      </c>
    </row>
    <row r="368" spans="1:7" customFormat="1" x14ac:dyDescent="0.25">
      <c r="A368" s="624" t="s">
        <v>2501</v>
      </c>
      <c r="B368" s="623"/>
      <c r="C368" s="632"/>
      <c r="D368" s="624"/>
      <c r="E368" s="629"/>
      <c r="F368" s="634">
        <f t="shared" si="13"/>
        <v>0</v>
      </c>
      <c r="G368" s="634">
        <f t="shared" si="14"/>
        <v>0</v>
      </c>
    </row>
    <row r="369" spans="1:7" customFormat="1" x14ac:dyDescent="0.25">
      <c r="A369" s="624" t="s">
        <v>2502</v>
      </c>
      <c r="B369" s="623"/>
      <c r="C369" s="632"/>
      <c r="D369" s="624"/>
      <c r="E369" s="629"/>
      <c r="F369" s="634">
        <f t="shared" si="13"/>
        <v>0</v>
      </c>
      <c r="G369" s="634">
        <f t="shared" si="14"/>
        <v>0</v>
      </c>
    </row>
    <row r="370" spans="1:7" customFormat="1" x14ac:dyDescent="0.25">
      <c r="A370" s="624" t="s">
        <v>2503</v>
      </c>
      <c r="B370" s="623"/>
      <c r="C370" s="632"/>
      <c r="D370" s="624"/>
      <c r="E370" s="629"/>
      <c r="F370" s="634">
        <f t="shared" si="13"/>
        <v>0</v>
      </c>
      <c r="G370" s="634">
        <f t="shared" si="14"/>
        <v>0</v>
      </c>
    </row>
    <row r="371" spans="1:7" customFormat="1" x14ac:dyDescent="0.25">
      <c r="A371" s="624" t="s">
        <v>2504</v>
      </c>
      <c r="B371" s="623"/>
      <c r="C371" s="632"/>
      <c r="D371" s="624"/>
      <c r="E371" s="629"/>
      <c r="F371" s="634">
        <f t="shared" si="13"/>
        <v>0</v>
      </c>
      <c r="G371" s="634">
        <f t="shared" si="14"/>
        <v>0</v>
      </c>
    </row>
    <row r="372" spans="1:7" customFormat="1" x14ac:dyDescent="0.25">
      <c r="A372" s="624" t="s">
        <v>2505</v>
      </c>
      <c r="B372" s="623"/>
      <c r="C372" s="632"/>
      <c r="D372" s="624"/>
      <c r="E372" s="629"/>
      <c r="F372" s="634">
        <f t="shared" si="13"/>
        <v>0</v>
      </c>
      <c r="G372" s="634">
        <f t="shared" si="14"/>
        <v>0</v>
      </c>
    </row>
    <row r="373" spans="1:7" customFormat="1" x14ac:dyDescent="0.25">
      <c r="A373" s="624" t="s">
        <v>2506</v>
      </c>
      <c r="B373" s="623"/>
      <c r="C373" s="632"/>
      <c r="D373" s="624"/>
      <c r="E373" s="629"/>
      <c r="F373" s="634">
        <f t="shared" si="13"/>
        <v>0</v>
      </c>
      <c r="G373" s="634">
        <f t="shared" si="14"/>
        <v>0</v>
      </c>
    </row>
    <row r="374" spans="1:7" customFormat="1" x14ac:dyDescent="0.25">
      <c r="A374" s="624" t="s">
        <v>2507</v>
      </c>
      <c r="B374" s="623"/>
      <c r="C374" s="632"/>
      <c r="D374" s="624"/>
      <c r="E374" s="629"/>
      <c r="F374" s="634">
        <f t="shared" si="13"/>
        <v>0</v>
      </c>
      <c r="G374" s="634">
        <f t="shared" si="14"/>
        <v>0</v>
      </c>
    </row>
    <row r="375" spans="1:7" customFormat="1" x14ac:dyDescent="0.25">
      <c r="A375" s="624" t="s">
        <v>2508</v>
      </c>
      <c r="B375" s="623"/>
      <c r="C375" s="632"/>
      <c r="D375" s="624"/>
      <c r="E375" s="629"/>
      <c r="F375" s="634">
        <f t="shared" si="13"/>
        <v>0</v>
      </c>
      <c r="G375" s="634">
        <f t="shared" si="14"/>
        <v>0</v>
      </c>
    </row>
    <row r="376" spans="1:7" customFormat="1" x14ac:dyDescent="0.25">
      <c r="A376" s="624" t="s">
        <v>2509</v>
      </c>
      <c r="B376" s="623"/>
      <c r="C376" s="632"/>
      <c r="D376" s="624"/>
      <c r="E376" s="629"/>
      <c r="F376" s="634">
        <f t="shared" si="13"/>
        <v>0</v>
      </c>
      <c r="G376" s="634">
        <f t="shared" si="14"/>
        <v>0</v>
      </c>
    </row>
    <row r="377" spans="1:7" customFormat="1" x14ac:dyDescent="0.25">
      <c r="A377" s="624" t="s">
        <v>2510</v>
      </c>
      <c r="B377" s="623"/>
      <c r="C377" s="632"/>
      <c r="D377" s="624"/>
      <c r="E377" s="629"/>
      <c r="F377" s="634">
        <f t="shared" si="13"/>
        <v>0</v>
      </c>
      <c r="G377" s="634">
        <f t="shared" si="14"/>
        <v>0</v>
      </c>
    </row>
    <row r="378" spans="1:7" customFormat="1" x14ac:dyDescent="0.25">
      <c r="A378" s="624" t="s">
        <v>2511</v>
      </c>
      <c r="B378" s="623"/>
      <c r="C378" s="632"/>
      <c r="D378" s="624"/>
      <c r="E378" s="629"/>
      <c r="F378" s="634">
        <f t="shared" si="13"/>
        <v>0</v>
      </c>
      <c r="G378" s="634">
        <f t="shared" si="14"/>
        <v>0</v>
      </c>
    </row>
    <row r="379" spans="1:7" customFormat="1" x14ac:dyDescent="0.25">
      <c r="A379" s="624" t="s">
        <v>2512</v>
      </c>
      <c r="B379" s="623"/>
      <c r="C379" s="632"/>
      <c r="D379" s="624"/>
      <c r="E379" s="629"/>
      <c r="F379" s="634">
        <f t="shared" si="13"/>
        <v>0</v>
      </c>
      <c r="G379" s="634">
        <f t="shared" si="14"/>
        <v>0</v>
      </c>
    </row>
    <row r="380" spans="1:7" customFormat="1" x14ac:dyDescent="0.25">
      <c r="A380" s="624" t="s">
        <v>2513</v>
      </c>
      <c r="B380" s="624" t="s">
        <v>1870</v>
      </c>
      <c r="C380" s="632">
        <f>'[1]B1. HTT Mortgage Assets'!$C$380</f>
        <v>26899.448591680168</v>
      </c>
      <c r="D380" s="624">
        <f>'[1]B1. HTT Mortgage Assets'!$D$380</f>
        <v>349597</v>
      </c>
      <c r="E380" s="629"/>
      <c r="F380" s="634">
        <f t="shared" si="13"/>
        <v>1</v>
      </c>
      <c r="G380" s="634">
        <f t="shared" si="14"/>
        <v>1</v>
      </c>
    </row>
    <row r="381" spans="1:7" customFormat="1" x14ac:dyDescent="0.25">
      <c r="A381" s="624" t="s">
        <v>2514</v>
      </c>
      <c r="B381" s="623" t="s">
        <v>94</v>
      </c>
      <c r="C381" s="632">
        <f>SUM(C363:C380)</f>
        <v>26899.448591680168</v>
      </c>
      <c r="D381" s="624">
        <f>SUM(D363:D380)</f>
        <v>349597</v>
      </c>
      <c r="E381" s="629"/>
      <c r="F381" s="634">
        <f t="shared" si="13"/>
        <v>1</v>
      </c>
      <c r="G381" s="634">
        <f t="shared" si="14"/>
        <v>1</v>
      </c>
    </row>
    <row r="382" spans="1:7" customFormat="1" x14ac:dyDescent="0.25">
      <c r="A382" s="624" t="s">
        <v>2515</v>
      </c>
      <c r="B382" s="624"/>
      <c r="C382" s="688"/>
      <c r="D382" s="624"/>
      <c r="E382" s="629"/>
      <c r="F382" s="629"/>
      <c r="G382" s="629"/>
    </row>
    <row r="383" spans="1:7" customFormat="1" hidden="1" x14ac:dyDescent="0.25">
      <c r="A383" s="624" t="s">
        <v>2516</v>
      </c>
      <c r="B383" s="624"/>
      <c r="C383" s="688"/>
      <c r="D383" s="624"/>
      <c r="E383" s="629"/>
      <c r="F383" s="629"/>
      <c r="G383" s="629"/>
    </row>
    <row r="384" spans="1:7" customFormat="1" hidden="1" x14ac:dyDescent="0.25">
      <c r="A384" s="624" t="s">
        <v>2517</v>
      </c>
      <c r="B384" s="624"/>
      <c r="C384" s="688"/>
      <c r="D384" s="624"/>
      <c r="E384" s="629"/>
      <c r="F384" s="629"/>
      <c r="G384" s="629"/>
    </row>
    <row r="385" spans="1:7" customFormat="1" hidden="1" x14ac:dyDescent="0.25">
      <c r="A385" s="624" t="s">
        <v>2518</v>
      </c>
      <c r="B385" s="624"/>
      <c r="C385" s="688"/>
      <c r="D385" s="624"/>
      <c r="E385" s="629"/>
      <c r="F385" s="629"/>
      <c r="G385" s="629"/>
    </row>
    <row r="386" spans="1:7" customFormat="1" hidden="1" x14ac:dyDescent="0.25">
      <c r="A386" s="624" t="s">
        <v>2519</v>
      </c>
      <c r="B386" s="624"/>
      <c r="C386" s="688"/>
      <c r="D386" s="624"/>
      <c r="E386" s="629"/>
      <c r="F386" s="629"/>
      <c r="G386" s="629"/>
    </row>
    <row r="387" spans="1:7" customFormat="1" hidden="1" x14ac:dyDescent="0.25">
      <c r="A387" s="624" t="s">
        <v>2520</v>
      </c>
      <c r="B387" s="624"/>
      <c r="C387" s="688"/>
      <c r="D387" s="624"/>
      <c r="E387" s="629"/>
      <c r="F387" s="629"/>
      <c r="G387" s="629"/>
    </row>
    <row r="388" spans="1:7" customFormat="1" hidden="1" x14ac:dyDescent="0.25">
      <c r="A388" s="624" t="s">
        <v>2521</v>
      </c>
      <c r="B388" s="624"/>
      <c r="C388" s="688"/>
      <c r="D388" s="624"/>
      <c r="E388" s="629"/>
      <c r="F388" s="629"/>
      <c r="G388" s="629"/>
    </row>
    <row r="389" spans="1:7" customFormat="1" hidden="1" x14ac:dyDescent="0.25">
      <c r="A389" s="624" t="s">
        <v>2522</v>
      </c>
      <c r="B389" s="624"/>
      <c r="C389" s="688"/>
      <c r="D389" s="624"/>
      <c r="E389" s="629"/>
      <c r="F389" s="629"/>
      <c r="G389" s="629"/>
    </row>
    <row r="390" spans="1:7" customFormat="1" hidden="1" x14ac:dyDescent="0.25">
      <c r="A390" s="624" t="s">
        <v>2523</v>
      </c>
      <c r="B390" s="624"/>
      <c r="C390" s="688"/>
      <c r="D390" s="624"/>
      <c r="E390" s="629"/>
      <c r="F390" s="629"/>
      <c r="G390" s="629"/>
    </row>
    <row r="391" spans="1:7" customFormat="1" hidden="1" x14ac:dyDescent="0.25">
      <c r="A391" s="624" t="s">
        <v>2524</v>
      </c>
      <c r="B391" s="624"/>
      <c r="C391" s="688"/>
      <c r="D391" s="624"/>
      <c r="E391" s="629"/>
      <c r="F391" s="629"/>
      <c r="G391" s="629"/>
    </row>
    <row r="392" spans="1:7" customFormat="1" hidden="1" x14ac:dyDescent="0.25">
      <c r="A392" s="624" t="s">
        <v>2525</v>
      </c>
      <c r="B392" s="624"/>
      <c r="C392" s="688"/>
      <c r="D392" s="624"/>
      <c r="E392" s="629"/>
      <c r="F392" s="629"/>
      <c r="G392" s="629"/>
    </row>
    <row r="393" spans="1:7" customFormat="1" hidden="1" x14ac:dyDescent="0.25">
      <c r="A393" s="624" t="s">
        <v>2526</v>
      </c>
      <c r="B393" s="624"/>
      <c r="C393" s="688"/>
      <c r="D393" s="624"/>
      <c r="E393" s="629"/>
      <c r="F393" s="629"/>
      <c r="G393" s="629"/>
    </row>
    <row r="394" spans="1:7" customFormat="1" hidden="1" x14ac:dyDescent="0.25">
      <c r="A394" s="624" t="s">
        <v>2527</v>
      </c>
      <c r="B394" s="624"/>
      <c r="C394" s="688"/>
      <c r="D394" s="624"/>
      <c r="E394" s="629"/>
      <c r="F394" s="629"/>
      <c r="G394" s="629"/>
    </row>
    <row r="395" spans="1:7" customFormat="1" hidden="1" x14ac:dyDescent="0.25">
      <c r="A395" s="624" t="s">
        <v>2528</v>
      </c>
      <c r="B395" s="624"/>
      <c r="C395" s="688"/>
      <c r="D395" s="624"/>
      <c r="E395" s="629"/>
      <c r="F395" s="629"/>
      <c r="G395" s="629"/>
    </row>
    <row r="396" spans="1:7" customFormat="1" hidden="1" x14ac:dyDescent="0.25">
      <c r="A396" s="624" t="s">
        <v>2529</v>
      </c>
      <c r="B396" s="624"/>
      <c r="C396" s="688"/>
      <c r="D396" s="624"/>
      <c r="E396" s="629"/>
      <c r="F396" s="629"/>
      <c r="G396" s="629"/>
    </row>
    <row r="397" spans="1:7" customFormat="1" hidden="1" x14ac:dyDescent="0.25">
      <c r="A397" s="624" t="s">
        <v>2530</v>
      </c>
      <c r="B397" s="624"/>
      <c r="C397" s="688"/>
      <c r="D397" s="624"/>
      <c r="E397" s="629"/>
      <c r="F397" s="629"/>
      <c r="G397" s="629"/>
    </row>
    <row r="398" spans="1:7" customFormat="1" hidden="1" x14ac:dyDescent="0.25">
      <c r="A398" s="624" t="s">
        <v>2531</v>
      </c>
      <c r="B398" s="624"/>
      <c r="C398" s="688"/>
      <c r="D398" s="624"/>
      <c r="E398" s="629"/>
      <c r="F398" s="629"/>
      <c r="G398" s="629"/>
    </row>
    <row r="399" spans="1:7" customFormat="1" hidden="1" x14ac:dyDescent="0.25">
      <c r="A399" s="624" t="s">
        <v>2532</v>
      </c>
      <c r="B399" s="624"/>
      <c r="C399" s="688"/>
      <c r="D399" s="624"/>
      <c r="E399" s="629"/>
      <c r="F399" s="629"/>
      <c r="G399" s="629"/>
    </row>
    <row r="400" spans="1:7" customFormat="1" hidden="1" x14ac:dyDescent="0.25">
      <c r="A400" s="624" t="s">
        <v>2533</v>
      </c>
      <c r="B400" s="624"/>
      <c r="C400" s="688"/>
      <c r="D400" s="624"/>
      <c r="E400" s="629"/>
      <c r="F400" s="629"/>
      <c r="G400" s="629"/>
    </row>
    <row r="401" spans="1:7" customFormat="1" hidden="1" x14ac:dyDescent="0.25">
      <c r="A401" s="624" t="s">
        <v>2534</v>
      </c>
      <c r="B401" s="624"/>
      <c r="C401" s="688"/>
      <c r="D401" s="624"/>
      <c r="E401" s="629"/>
      <c r="F401" s="629"/>
      <c r="G401" s="629"/>
    </row>
    <row r="402" spans="1:7" customFormat="1" hidden="1" x14ac:dyDescent="0.25">
      <c r="A402" s="624" t="s">
        <v>2535</v>
      </c>
      <c r="B402" s="624"/>
      <c r="C402" s="688"/>
      <c r="D402" s="624"/>
      <c r="E402" s="629"/>
      <c r="F402" s="629"/>
      <c r="G402" s="629"/>
    </row>
    <row r="403" spans="1:7" customFormat="1" hidden="1" x14ac:dyDescent="0.25">
      <c r="A403" s="624" t="s">
        <v>2536</v>
      </c>
      <c r="B403" s="624"/>
      <c r="C403" s="688"/>
      <c r="D403" s="624"/>
      <c r="E403" s="629"/>
      <c r="F403" s="629"/>
      <c r="G403" s="629"/>
    </row>
    <row r="404" spans="1:7" customFormat="1" hidden="1" x14ac:dyDescent="0.25">
      <c r="A404" s="624" t="s">
        <v>2537</v>
      </c>
      <c r="B404" s="624"/>
      <c r="C404" s="688"/>
      <c r="D404" s="624"/>
      <c r="E404" s="629"/>
      <c r="F404" s="629"/>
      <c r="G404" s="629"/>
    </row>
    <row r="405" spans="1:7" customFormat="1" hidden="1" x14ac:dyDescent="0.25">
      <c r="A405" s="624" t="s">
        <v>2538</v>
      </c>
      <c r="B405" s="624"/>
      <c r="C405" s="688"/>
      <c r="D405" s="624"/>
      <c r="E405" s="629"/>
      <c r="F405" s="629"/>
      <c r="G405" s="629"/>
    </row>
    <row r="406" spans="1:7" customFormat="1" hidden="1" x14ac:dyDescent="0.25">
      <c r="A406" s="624" t="s">
        <v>2539</v>
      </c>
      <c r="B406" s="624"/>
      <c r="C406" s="688"/>
      <c r="D406" s="624"/>
      <c r="E406" s="629"/>
      <c r="F406" s="629"/>
      <c r="G406" s="629"/>
    </row>
    <row r="407" spans="1:7" customFormat="1" hidden="1" x14ac:dyDescent="0.25">
      <c r="A407" s="624" t="s">
        <v>2540</v>
      </c>
      <c r="B407" s="624"/>
      <c r="C407" s="688"/>
      <c r="D407" s="624"/>
      <c r="E407" s="629"/>
      <c r="F407" s="629"/>
      <c r="G407" s="629"/>
    </row>
    <row r="408" spans="1:7" customFormat="1" hidden="1" x14ac:dyDescent="0.25">
      <c r="A408" s="624" t="s">
        <v>2541</v>
      </c>
      <c r="B408" s="624"/>
      <c r="C408" s="688"/>
      <c r="D408" s="624"/>
      <c r="E408" s="629"/>
      <c r="F408" s="629"/>
      <c r="G408" s="629"/>
    </row>
    <row r="409" spans="1:7" customFormat="1" hidden="1" x14ac:dyDescent="0.25">
      <c r="A409" s="624" t="s">
        <v>2542</v>
      </c>
      <c r="B409" s="624"/>
      <c r="C409" s="688"/>
      <c r="D409" s="624"/>
      <c r="E409" s="629"/>
      <c r="F409" s="629"/>
      <c r="G409" s="629"/>
    </row>
    <row r="410" spans="1:7" customFormat="1" hidden="1" x14ac:dyDescent="0.25">
      <c r="A410" s="624" t="s">
        <v>2543</v>
      </c>
      <c r="B410" s="624"/>
      <c r="C410" s="688"/>
      <c r="D410" s="624"/>
      <c r="E410" s="629"/>
      <c r="F410" s="629"/>
      <c r="G410" s="629"/>
    </row>
    <row r="411" spans="1:7" ht="18.75" x14ac:dyDescent="0.25">
      <c r="A411" s="72"/>
      <c r="B411" s="73" t="s">
        <v>807</v>
      </c>
      <c r="C411" s="72"/>
      <c r="D411" s="72"/>
      <c r="E411" s="72"/>
      <c r="F411" s="133"/>
      <c r="G411" s="133"/>
    </row>
    <row r="412" spans="1:7" x14ac:dyDescent="0.25">
      <c r="A412" s="40"/>
      <c r="B412" s="642" t="s">
        <v>2544</v>
      </c>
      <c r="C412" s="40" t="s">
        <v>688</v>
      </c>
      <c r="D412" s="40" t="s">
        <v>689</v>
      </c>
      <c r="E412" s="40"/>
      <c r="F412" s="124" t="s">
        <v>517</v>
      </c>
      <c r="G412" s="124" t="s">
        <v>690</v>
      </c>
    </row>
    <row r="413" spans="1:7" x14ac:dyDescent="0.25">
      <c r="A413" s="624" t="s">
        <v>1949</v>
      </c>
      <c r="B413" s="22" t="s">
        <v>692</v>
      </c>
      <c r="C413" s="98">
        <f>+'[1]B1. HTT Mortgage Assets'!$C$413</f>
        <v>3968.5281255395676</v>
      </c>
      <c r="D413" s="22">
        <f>+'[1]B1. HTT Mortgage Assets'!$D$413</f>
        <v>139</v>
      </c>
      <c r="E413" s="35"/>
      <c r="F413" s="116"/>
      <c r="G413" s="116"/>
    </row>
    <row r="414" spans="1:7" x14ac:dyDescent="0.25">
      <c r="A414" s="691"/>
      <c r="D414" s="35"/>
      <c r="E414" s="35"/>
      <c r="F414" s="116"/>
      <c r="G414" s="116"/>
    </row>
    <row r="415" spans="1:7" x14ac:dyDescent="0.25">
      <c r="A415" s="624"/>
      <c r="B415" s="22" t="s">
        <v>693</v>
      </c>
      <c r="D415" s="35"/>
      <c r="E415" s="35"/>
      <c r="F415" s="116"/>
      <c r="G415" s="116"/>
    </row>
    <row r="416" spans="1:7" x14ac:dyDescent="0.25">
      <c r="A416" s="624" t="s">
        <v>1950</v>
      </c>
      <c r="B416" s="38" t="s">
        <v>1262</v>
      </c>
      <c r="C416" s="106">
        <f>'[1]B1. HTT Mortgage Assets'!C416</f>
        <v>5.8684474600000005</v>
      </c>
      <c r="D416" s="106">
        <f>+'[1]B1. HTT Mortgage Assets'!$D416</f>
        <v>58</v>
      </c>
      <c r="E416" s="35"/>
      <c r="F416" s="112">
        <f>IF($C$453=0,"",IF(C416="[for completion]","",C416/$C$453))</f>
        <v>1.0638464725276449E-2</v>
      </c>
      <c r="G416" s="112">
        <f>IF($D$453=0,"",IF(D416="[for completion]","",D416/$D$453))</f>
        <v>0.41726618705035973</v>
      </c>
    </row>
    <row r="417" spans="1:7" x14ac:dyDescent="0.25">
      <c r="A417" s="624" t="s">
        <v>1951</v>
      </c>
      <c r="B417" s="38" t="s">
        <v>1263</v>
      </c>
      <c r="C417" s="106">
        <f>'[1]B1. HTT Mortgage Assets'!C417</f>
        <v>5.3329066000000003</v>
      </c>
      <c r="D417" s="106">
        <f>+'[1]B1. HTT Mortgage Assets'!$D417</f>
        <v>19</v>
      </c>
      <c r="E417" s="35"/>
      <c r="F417" s="112">
        <f t="shared" ref="F417:F421" si="15">IF($C$453=0,"",IF(C417="[for completion]","",C417/$C$453))</f>
        <v>9.6676231889266939E-3</v>
      </c>
      <c r="G417" s="112">
        <f t="shared" ref="G417:G421" si="16">IF($D$453=0,"",IF(D417="[for completion]","",D417/$D$453))</f>
        <v>0.1366906474820144</v>
      </c>
    </row>
    <row r="418" spans="1:7" x14ac:dyDescent="0.25">
      <c r="A418" s="624" t="s">
        <v>1952</v>
      </c>
      <c r="B418" s="38" t="s">
        <v>1264</v>
      </c>
      <c r="C418" s="106">
        <f>'[1]B1. HTT Mortgage Assets'!C418</f>
        <v>2.2809954500000003</v>
      </c>
      <c r="D418" s="106">
        <f>+'[1]B1. HTT Mortgage Assets'!$D418</f>
        <v>5</v>
      </c>
      <c r="E418" s="35"/>
      <c r="F418" s="112">
        <f t="shared" si="15"/>
        <v>4.1350442001471168E-3</v>
      </c>
      <c r="G418" s="112">
        <f t="shared" si="16"/>
        <v>3.5971223021582732E-2</v>
      </c>
    </row>
    <row r="419" spans="1:7" x14ac:dyDescent="0.25">
      <c r="A419" s="624" t="s">
        <v>1953</v>
      </c>
      <c r="B419" s="38" t="s">
        <v>1265</v>
      </c>
      <c r="C419" s="106">
        <f>'[1]B1. HTT Mortgage Assets'!C419</f>
        <v>2.1520000000000001</v>
      </c>
      <c r="D419" s="106">
        <f>+'[1]B1. HTT Mortgage Assets'!$D419</f>
        <v>3</v>
      </c>
      <c r="E419" s="35"/>
      <c r="F419" s="112">
        <f t="shared" si="15"/>
        <v>3.9011981013450051E-3</v>
      </c>
      <c r="G419" s="112">
        <f t="shared" si="16"/>
        <v>2.1582733812949641E-2</v>
      </c>
    </row>
    <row r="420" spans="1:7" x14ac:dyDescent="0.25">
      <c r="A420" s="624" t="s">
        <v>1954</v>
      </c>
      <c r="B420" s="38" t="s">
        <v>1266</v>
      </c>
      <c r="C420" s="106">
        <f>'[1]B1. HTT Mortgage Assets'!C420</f>
        <v>0.94399999999999995</v>
      </c>
      <c r="D420" s="106">
        <f>+'[1]B1. HTT Mortgage Assets'!$D420</f>
        <v>1</v>
      </c>
      <c r="E420" s="35"/>
      <c r="F420" s="112">
        <f t="shared" si="15"/>
        <v>1.711306230329779E-3</v>
      </c>
      <c r="G420" s="112">
        <f t="shared" si="16"/>
        <v>7.1942446043165471E-3</v>
      </c>
    </row>
    <row r="421" spans="1:7" x14ac:dyDescent="0.25">
      <c r="A421" s="624" t="s">
        <v>1955</v>
      </c>
      <c r="B421" s="38" t="s">
        <v>1267</v>
      </c>
      <c r="C421" s="106">
        <f>'[1]B1. HTT Mortgage Assets'!C421</f>
        <v>535.04705993999994</v>
      </c>
      <c r="D421" s="106">
        <f>+'[1]B1. HTT Mortgage Assets'!$D421</f>
        <v>53</v>
      </c>
      <c r="E421" s="35"/>
      <c r="F421" s="112">
        <f t="shared" si="15"/>
        <v>0.96994636355397523</v>
      </c>
      <c r="G421" s="112">
        <f t="shared" si="16"/>
        <v>0.38129496402877699</v>
      </c>
    </row>
    <row r="422" spans="1:7" x14ac:dyDescent="0.25">
      <c r="A422" s="624" t="s">
        <v>1956</v>
      </c>
      <c r="B422" s="38"/>
      <c r="E422" s="35"/>
      <c r="F422" s="112"/>
      <c r="G422" s="112"/>
    </row>
    <row r="423" spans="1:7" x14ac:dyDescent="0.25">
      <c r="A423" s="624" t="s">
        <v>1957</v>
      </c>
      <c r="B423" s="38"/>
      <c r="E423" s="35"/>
      <c r="F423" s="112"/>
      <c r="G423" s="112"/>
    </row>
    <row r="424" spans="1:7" hidden="1" x14ac:dyDescent="0.25">
      <c r="A424" s="624" t="s">
        <v>1958</v>
      </c>
      <c r="B424" s="38"/>
      <c r="E424" s="35"/>
      <c r="F424" s="112"/>
      <c r="G424" s="112"/>
    </row>
    <row r="425" spans="1:7" hidden="1" x14ac:dyDescent="0.25">
      <c r="A425" s="624" t="s">
        <v>2572</v>
      </c>
      <c r="B425" s="38"/>
      <c r="E425" s="38"/>
      <c r="F425" s="112"/>
      <c r="G425" s="112"/>
    </row>
    <row r="426" spans="1:7" hidden="1" x14ac:dyDescent="0.25">
      <c r="A426" s="624" t="s">
        <v>2573</v>
      </c>
      <c r="B426" s="38"/>
      <c r="E426" s="38"/>
      <c r="F426" s="112"/>
      <c r="G426" s="112"/>
    </row>
    <row r="427" spans="1:7" hidden="1" x14ac:dyDescent="0.25">
      <c r="A427" s="624" t="s">
        <v>2574</v>
      </c>
      <c r="B427" s="38"/>
      <c r="E427" s="38"/>
      <c r="F427" s="112"/>
      <c r="G427" s="112"/>
    </row>
    <row r="428" spans="1:7" hidden="1" x14ac:dyDescent="0.25">
      <c r="A428" s="624" t="s">
        <v>2575</v>
      </c>
      <c r="B428" s="38"/>
      <c r="E428" s="38"/>
      <c r="F428" s="112"/>
      <c r="G428" s="112"/>
    </row>
    <row r="429" spans="1:7" hidden="1" x14ac:dyDescent="0.25">
      <c r="A429" s="624" t="s">
        <v>2576</v>
      </c>
      <c r="B429" s="38"/>
      <c r="E429" s="38"/>
      <c r="F429" s="112"/>
      <c r="G429" s="112"/>
    </row>
    <row r="430" spans="1:7" hidden="1" x14ac:dyDescent="0.25">
      <c r="A430" s="624" t="s">
        <v>2577</v>
      </c>
      <c r="B430" s="38"/>
      <c r="E430" s="38"/>
      <c r="F430" s="112"/>
      <c r="G430" s="112"/>
    </row>
    <row r="431" spans="1:7" hidden="1" x14ac:dyDescent="0.25">
      <c r="A431" s="624" t="s">
        <v>2578</v>
      </c>
      <c r="B431" s="38"/>
      <c r="F431" s="112"/>
      <c r="G431" s="112"/>
    </row>
    <row r="432" spans="1:7" hidden="1" x14ac:dyDescent="0.25">
      <c r="A432" s="624" t="s">
        <v>2579</v>
      </c>
      <c r="B432" s="38"/>
      <c r="E432" s="57"/>
      <c r="F432" s="112"/>
      <c r="G432" s="112"/>
    </row>
    <row r="433" spans="1:14" hidden="1" x14ac:dyDescent="0.25">
      <c r="A433" s="624" t="s">
        <v>2580</v>
      </c>
      <c r="B433" s="38"/>
      <c r="E433" s="57"/>
      <c r="F433" s="112"/>
      <c r="G433" s="112"/>
    </row>
    <row r="434" spans="1:14" hidden="1" x14ac:dyDescent="0.25">
      <c r="A434" s="624" t="s">
        <v>2581</v>
      </c>
      <c r="B434" s="38"/>
      <c r="E434" s="57"/>
      <c r="F434" s="112"/>
      <c r="G434" s="112"/>
    </row>
    <row r="435" spans="1:14" x14ac:dyDescent="0.25">
      <c r="A435" s="624" t="s">
        <v>2582</v>
      </c>
      <c r="B435" s="38"/>
      <c r="E435" s="57"/>
      <c r="F435" s="112"/>
      <c r="G435" s="112"/>
    </row>
    <row r="436" spans="1:14" x14ac:dyDescent="0.25">
      <c r="A436" s="624" t="s">
        <v>2583</v>
      </c>
      <c r="B436" s="38"/>
      <c r="E436" s="57"/>
      <c r="F436" s="112"/>
      <c r="G436" s="112"/>
    </row>
    <row r="437" spans="1:14" x14ac:dyDescent="0.25">
      <c r="A437" s="624" t="s">
        <v>2584</v>
      </c>
      <c r="B437" s="38"/>
      <c r="E437" s="57"/>
      <c r="F437" s="112"/>
      <c r="G437" s="112"/>
    </row>
    <row r="438" spans="1:14" x14ac:dyDescent="0.25">
      <c r="A438" s="624" t="s">
        <v>2585</v>
      </c>
      <c r="B438" s="38"/>
      <c r="E438" s="57"/>
      <c r="F438" s="112"/>
      <c r="G438" s="112"/>
    </row>
    <row r="439" spans="1:14" x14ac:dyDescent="0.25">
      <c r="A439" s="624" t="s">
        <v>2586</v>
      </c>
      <c r="B439" s="38"/>
      <c r="E439" s="57"/>
      <c r="F439" s="112"/>
      <c r="G439" s="112"/>
    </row>
    <row r="440" spans="1:14" x14ac:dyDescent="0.25">
      <c r="A440" s="624" t="s">
        <v>2587</v>
      </c>
      <c r="B440" s="49" t="s">
        <v>94</v>
      </c>
      <c r="C440" s="105">
        <f>SUM(C416:C439)</f>
        <v>551.62540944999989</v>
      </c>
      <c r="D440" s="38">
        <f>SUM(D416:D439)</f>
        <v>139</v>
      </c>
      <c r="E440" s="57"/>
      <c r="F440" s="113">
        <f>SUM(F416:F439)</f>
        <v>1.0000000000000002</v>
      </c>
      <c r="G440" s="113">
        <f>SUM(G416:G439)</f>
        <v>1</v>
      </c>
    </row>
    <row r="441" spans="1:14" ht="15" customHeight="1" x14ac:dyDescent="0.25">
      <c r="A441" s="690"/>
      <c r="B441" s="631" t="s">
        <v>2545</v>
      </c>
      <c r="C441" s="40" t="s">
        <v>688</v>
      </c>
      <c r="D441" s="40" t="s">
        <v>689</v>
      </c>
      <c r="E441" s="40"/>
      <c r="F441" s="124" t="s">
        <v>517</v>
      </c>
      <c r="G441" s="124" t="s">
        <v>690</v>
      </c>
    </row>
    <row r="442" spans="1:14" x14ac:dyDescent="0.25">
      <c r="A442" s="624" t="s">
        <v>1959</v>
      </c>
      <c r="B442" s="22" t="s">
        <v>721</v>
      </c>
      <c r="C442" s="100">
        <f>+'[1]B1. HTT Mortgage Assets'!$C$442</f>
        <v>0.46895352388622263</v>
      </c>
      <c r="G442" s="100"/>
    </row>
    <row r="443" spans="1:14" x14ac:dyDescent="0.25">
      <c r="A443" s="624"/>
      <c r="G443" s="100"/>
    </row>
    <row r="444" spans="1:14" x14ac:dyDescent="0.25">
      <c r="A444" s="624"/>
      <c r="B444" s="38" t="s">
        <v>722</v>
      </c>
      <c r="G444" s="100"/>
    </row>
    <row r="445" spans="1:14" x14ac:dyDescent="0.25">
      <c r="A445" s="624" t="s">
        <v>1960</v>
      </c>
      <c r="B445" s="22" t="s">
        <v>724</v>
      </c>
      <c r="C445" s="106">
        <f>'[1]B1. HTT Mortgage Assets'!C445</f>
        <v>137.21585024999999</v>
      </c>
      <c r="D445" s="106">
        <f>'[1]B1. HTT Mortgage Assets'!D445</f>
        <v>32</v>
      </c>
      <c r="F445" s="112">
        <f>IF($C$453=0,"",IF(C445="[for completion]","",C445/$C$453))</f>
        <v>0.24874824092460057</v>
      </c>
      <c r="G445" s="112">
        <f>IF($D$453=0,"",IF(D445="[for completion]","",D445/$D$453))</f>
        <v>0.23021582733812951</v>
      </c>
      <c r="N445" s="551"/>
    </row>
    <row r="446" spans="1:14" x14ac:dyDescent="0.25">
      <c r="A446" s="624" t="s">
        <v>1961</v>
      </c>
      <c r="B446" s="22" t="s">
        <v>726</v>
      </c>
      <c r="C446" s="106">
        <f>'[1]B1. HTT Mortgage Assets'!C446</f>
        <v>115.01427061</v>
      </c>
      <c r="D446" s="106">
        <f>'[1]B1. HTT Mortgage Assets'!D446</f>
        <v>21</v>
      </c>
      <c r="F446" s="112">
        <f t="shared" ref="F446:F459" si="17">IF($C$453=0,"",IF(C446="[for completion]","",C446/$C$453))</f>
        <v>0.20850067571157649</v>
      </c>
      <c r="G446" s="112">
        <f t="shared" ref="G446:G459" si="18">IF($D$453=0,"",IF(D446="[for completion]","",D446/$D$453))</f>
        <v>0.15107913669064749</v>
      </c>
    </row>
    <row r="447" spans="1:14" x14ac:dyDescent="0.25">
      <c r="A447" s="624" t="s">
        <v>1962</v>
      </c>
      <c r="B447" s="22" t="s">
        <v>728</v>
      </c>
      <c r="C447" s="106">
        <f>'[1]B1. HTT Mortgage Assets'!C447</f>
        <v>258.84283408999994</v>
      </c>
      <c r="D447" s="106">
        <f>'[1]B1. HTT Mortgage Assets'!D447</f>
        <v>33</v>
      </c>
      <c r="F447" s="112">
        <f t="shared" si="17"/>
        <v>0.46923660450681592</v>
      </c>
      <c r="G447" s="112">
        <f t="shared" si="18"/>
        <v>0.23741007194244604</v>
      </c>
    </row>
    <row r="448" spans="1:14" x14ac:dyDescent="0.25">
      <c r="A448" s="624" t="s">
        <v>1963</v>
      </c>
      <c r="B448" s="22" t="s">
        <v>730</v>
      </c>
      <c r="C448" s="106">
        <f>'[1]B1. HTT Mortgage Assets'!C448</f>
        <v>31.708348090000005</v>
      </c>
      <c r="D448" s="106">
        <f>'[1]B1. HTT Mortgage Assets'!D448</f>
        <v>17</v>
      </c>
      <c r="F448" s="112">
        <f t="shared" si="17"/>
        <v>5.7481666991400802E-2</v>
      </c>
      <c r="G448" s="112">
        <f t="shared" si="18"/>
        <v>0.1223021582733813</v>
      </c>
    </row>
    <row r="449" spans="1:7" x14ac:dyDescent="0.25">
      <c r="A449" s="624" t="s">
        <v>1964</v>
      </c>
      <c r="B449" s="22" t="s">
        <v>732</v>
      </c>
      <c r="C449" s="106">
        <f>'[1]B1. HTT Mortgage Assets'!C449</f>
        <v>4.1830391200000001</v>
      </c>
      <c r="D449" s="106">
        <f>'[1]B1. HTT Mortgage Assets'!D449</f>
        <v>20</v>
      </c>
      <c r="F449" s="112">
        <f t="shared" si="17"/>
        <v>7.5831153683995726E-3</v>
      </c>
      <c r="G449" s="112">
        <f t="shared" si="18"/>
        <v>0.14388489208633093</v>
      </c>
    </row>
    <row r="450" spans="1:7" x14ac:dyDescent="0.25">
      <c r="A450" s="624" t="s">
        <v>1965</v>
      </c>
      <c r="B450" s="22" t="s">
        <v>734</v>
      </c>
      <c r="C450" s="106">
        <f>'[1]B1. HTT Mortgage Assets'!C450</f>
        <v>2.3129428000000001</v>
      </c>
      <c r="D450" s="106">
        <f>'[1]B1. HTT Mortgage Assets'!D450</f>
        <v>7</v>
      </c>
      <c r="F450" s="112">
        <f t="shared" si="17"/>
        <v>4.192959135631784E-3</v>
      </c>
      <c r="G450" s="112">
        <f t="shared" si="18"/>
        <v>5.0359712230215826E-2</v>
      </c>
    </row>
    <row r="451" spans="1:7" x14ac:dyDescent="0.25">
      <c r="A451" s="624" t="s">
        <v>1966</v>
      </c>
      <c r="B451" s="22" t="s">
        <v>736</v>
      </c>
      <c r="C451" s="106">
        <f>'[1]B1. HTT Mortgage Assets'!C451</f>
        <v>1.728</v>
      </c>
      <c r="D451" s="106">
        <f>'[1]B1. HTT Mortgage Assets'!D451</f>
        <v>5</v>
      </c>
      <c r="F451" s="112">
        <f t="shared" si="17"/>
        <v>3.1325605572138327E-3</v>
      </c>
      <c r="G451" s="112">
        <f t="shared" si="18"/>
        <v>3.5971223021582732E-2</v>
      </c>
    </row>
    <row r="452" spans="1:7" x14ac:dyDescent="0.25">
      <c r="A452" s="624" t="s">
        <v>1967</v>
      </c>
      <c r="B452" s="22" t="s">
        <v>738</v>
      </c>
      <c r="C452" s="106">
        <f>'[1]B1. HTT Mortgage Assets'!C452</f>
        <v>0.62012449000000003</v>
      </c>
      <c r="D452" s="106">
        <f>'[1]B1. HTT Mortgage Assets'!D452</f>
        <v>4</v>
      </c>
      <c r="F452" s="112">
        <f t="shared" si="17"/>
        <v>1.1241768043613101E-3</v>
      </c>
      <c r="G452" s="112">
        <f t="shared" si="18"/>
        <v>2.8776978417266189E-2</v>
      </c>
    </row>
    <row r="453" spans="1:7" x14ac:dyDescent="0.25">
      <c r="A453" s="624" t="s">
        <v>1968</v>
      </c>
      <c r="B453" s="49" t="s">
        <v>94</v>
      </c>
      <c r="C453" s="106">
        <f>SUM(C445:C452)</f>
        <v>551.62540944999978</v>
      </c>
      <c r="D453" s="22">
        <f>SUM(D445:D452)</f>
        <v>139</v>
      </c>
      <c r="F453" s="107">
        <f>SUM(F445:F452)</f>
        <v>1.0000000000000002</v>
      </c>
      <c r="G453" s="107">
        <f>SUM(G445:G452)</f>
        <v>1</v>
      </c>
    </row>
    <row r="454" spans="1:7" hidden="1" outlineLevel="1" x14ac:dyDescent="0.25">
      <c r="A454" s="624" t="s">
        <v>1969</v>
      </c>
      <c r="B454" s="51" t="s">
        <v>741</v>
      </c>
      <c r="F454" s="112">
        <f t="shared" si="17"/>
        <v>0</v>
      </c>
      <c r="G454" s="112">
        <f t="shared" si="18"/>
        <v>0</v>
      </c>
    </row>
    <row r="455" spans="1:7" hidden="1" outlineLevel="1" x14ac:dyDescent="0.25">
      <c r="A455" s="624" t="s">
        <v>1970</v>
      </c>
      <c r="B455" s="51" t="s">
        <v>743</v>
      </c>
      <c r="F455" s="112">
        <f t="shared" si="17"/>
        <v>0</v>
      </c>
      <c r="G455" s="112">
        <f t="shared" si="18"/>
        <v>0</v>
      </c>
    </row>
    <row r="456" spans="1:7" hidden="1" outlineLevel="1" x14ac:dyDescent="0.25">
      <c r="A456" s="624" t="s">
        <v>1971</v>
      </c>
      <c r="B456" s="51" t="s">
        <v>745</v>
      </c>
      <c r="F456" s="112">
        <f t="shared" si="17"/>
        <v>0</v>
      </c>
      <c r="G456" s="112">
        <f t="shared" si="18"/>
        <v>0</v>
      </c>
    </row>
    <row r="457" spans="1:7" hidden="1" outlineLevel="1" x14ac:dyDescent="0.25">
      <c r="A457" s="624" t="s">
        <v>1972</v>
      </c>
      <c r="B457" s="51" t="s">
        <v>747</v>
      </c>
      <c r="F457" s="112">
        <f t="shared" si="17"/>
        <v>0</v>
      </c>
      <c r="G457" s="112">
        <f t="shared" si="18"/>
        <v>0</v>
      </c>
    </row>
    <row r="458" spans="1:7" hidden="1" outlineLevel="1" x14ac:dyDescent="0.25">
      <c r="A458" s="624" t="s">
        <v>1973</v>
      </c>
      <c r="B458" s="51" t="s">
        <v>749</v>
      </c>
      <c r="F458" s="112">
        <f t="shared" si="17"/>
        <v>0</v>
      </c>
      <c r="G458" s="112">
        <f t="shared" si="18"/>
        <v>0</v>
      </c>
    </row>
    <row r="459" spans="1:7" hidden="1" outlineLevel="1" x14ac:dyDescent="0.25">
      <c r="A459" s="624" t="s">
        <v>1974</v>
      </c>
      <c r="B459" s="51" t="s">
        <v>751</v>
      </c>
      <c r="F459" s="112">
        <f t="shared" si="17"/>
        <v>0</v>
      </c>
      <c r="G459" s="112">
        <f t="shared" si="18"/>
        <v>0</v>
      </c>
    </row>
    <row r="460" spans="1:7" hidden="1" outlineLevel="1" x14ac:dyDescent="0.25">
      <c r="A460" s="624" t="s">
        <v>1975</v>
      </c>
      <c r="B460" s="51"/>
      <c r="F460" s="112"/>
      <c r="G460" s="112"/>
    </row>
    <row r="461" spans="1:7" hidden="1" outlineLevel="1" x14ac:dyDescent="0.25">
      <c r="A461" s="624" t="s">
        <v>1976</v>
      </c>
      <c r="B461" s="51"/>
      <c r="F461" s="112"/>
      <c r="G461" s="112"/>
    </row>
    <row r="462" spans="1:7" hidden="1" outlineLevel="1" x14ac:dyDescent="0.25">
      <c r="A462" s="624" t="s">
        <v>1977</v>
      </c>
      <c r="B462" s="51"/>
      <c r="F462" s="107"/>
      <c r="G462" s="107"/>
    </row>
    <row r="463" spans="1:7" ht="15" customHeight="1" collapsed="1" x14ac:dyDescent="0.25">
      <c r="A463" s="690"/>
      <c r="B463" s="631" t="s">
        <v>2546</v>
      </c>
      <c r="C463" s="40" t="s">
        <v>688</v>
      </c>
      <c r="D463" s="40" t="s">
        <v>689</v>
      </c>
      <c r="E463" s="40"/>
      <c r="F463" s="124" t="s">
        <v>517</v>
      </c>
      <c r="G463" s="124" t="s">
        <v>690</v>
      </c>
    </row>
    <row r="464" spans="1:7" x14ac:dyDescent="0.25">
      <c r="A464" s="624" t="s">
        <v>1978</v>
      </c>
      <c r="B464" s="22" t="s">
        <v>721</v>
      </c>
      <c r="C464" s="536">
        <f>+'[1]B1. HTT Mortgage Assets'!$C$464</f>
        <v>0.45830911048112349</v>
      </c>
      <c r="D464" s="96"/>
      <c r="G464" s="100"/>
    </row>
    <row r="465" spans="1:7" x14ac:dyDescent="0.25">
      <c r="A465" s="624"/>
      <c r="C465" s="96"/>
      <c r="D465" s="96"/>
      <c r="G465" s="100"/>
    </row>
    <row r="466" spans="1:7" x14ac:dyDescent="0.25">
      <c r="A466" s="624"/>
      <c r="B466" s="38" t="s">
        <v>722</v>
      </c>
      <c r="C466" s="96"/>
      <c r="D466" s="96"/>
      <c r="G466" s="100"/>
    </row>
    <row r="467" spans="1:7" x14ac:dyDescent="0.25">
      <c r="A467" s="624" t="s">
        <v>1979</v>
      </c>
      <c r="B467" s="22" t="s">
        <v>724</v>
      </c>
      <c r="C467" s="539">
        <f>'[1]B1. HTT Mortgage Assets'!C467</f>
        <v>140.50046028000006</v>
      </c>
      <c r="D467" s="539">
        <f>'[1]B1. HTT Mortgage Assets'!D467</f>
        <v>81</v>
      </c>
      <c r="F467" s="112">
        <f>IF($C$475=0,"",IF(C467="[Mark as ND1 if not relevant]","",C467/$C$475))</f>
        <v>0.25470266212009074</v>
      </c>
      <c r="G467" s="112">
        <f>IF($D$475=0,"",IF(D467="[Mark as ND1 if not relevant]","",D467/$D$475))</f>
        <v>0.58273381294964033</v>
      </c>
    </row>
    <row r="468" spans="1:7" x14ac:dyDescent="0.25">
      <c r="A468" s="624" t="s">
        <v>1980</v>
      </c>
      <c r="B468" s="22" t="s">
        <v>726</v>
      </c>
      <c r="C468" s="539">
        <f>'[1]B1. HTT Mortgage Assets'!C468</f>
        <v>74.389130190000017</v>
      </c>
      <c r="D468" s="539">
        <f>'[1]B1. HTT Mortgage Assets'!D468</f>
        <v>20</v>
      </c>
      <c r="F468" s="112">
        <f t="shared" ref="F468:F474" si="19">IF($C$475=0,"",IF(C468="[Mark as ND1 if not relevant]","",C468/$C$475))</f>
        <v>0.13485443004550851</v>
      </c>
      <c r="G468" s="112">
        <f t="shared" ref="G468:G474" si="20">IF($D$475=0,"",IF(D468="[Mark as ND1 if not relevant]","",D468/$D$475))</f>
        <v>0.14388489208633093</v>
      </c>
    </row>
    <row r="469" spans="1:7" x14ac:dyDescent="0.25">
      <c r="A469" s="624" t="s">
        <v>1981</v>
      </c>
      <c r="B469" s="22" t="s">
        <v>728</v>
      </c>
      <c r="C469" s="539">
        <f>'[1]B1. HTT Mortgage Assets'!C469</f>
        <v>336.73581897999998</v>
      </c>
      <c r="D469" s="539">
        <f>'[1]B1. HTT Mortgage Assets'!D469</f>
        <v>38</v>
      </c>
      <c r="F469" s="112">
        <f t="shared" si="19"/>
        <v>0.61044290783440081</v>
      </c>
      <c r="G469" s="112">
        <f t="shared" si="20"/>
        <v>0.2733812949640288</v>
      </c>
    </row>
    <row r="470" spans="1:7" x14ac:dyDescent="0.25">
      <c r="A470" s="624" t="s">
        <v>1982</v>
      </c>
      <c r="B470" s="22" t="s">
        <v>730</v>
      </c>
      <c r="C470" s="539">
        <f>'[1]B1. HTT Mortgage Assets'!C470</f>
        <v>0</v>
      </c>
      <c r="D470" s="539">
        <f>'[1]B1. HTT Mortgage Assets'!D470</f>
        <v>0</v>
      </c>
      <c r="F470" s="112">
        <f t="shared" si="19"/>
        <v>0</v>
      </c>
      <c r="G470" s="112">
        <f t="shared" si="20"/>
        <v>0</v>
      </c>
    </row>
    <row r="471" spans="1:7" x14ac:dyDescent="0.25">
      <c r="A471" s="624" t="s">
        <v>1983</v>
      </c>
      <c r="B471" s="22" t="s">
        <v>732</v>
      </c>
      <c r="C471" s="539">
        <f>'[1]B1. HTT Mortgage Assets'!C471</f>
        <v>0</v>
      </c>
      <c r="D471" s="539">
        <f>'[1]B1. HTT Mortgage Assets'!D471</f>
        <v>0</v>
      </c>
      <c r="F471" s="112">
        <f t="shared" si="19"/>
        <v>0</v>
      </c>
      <c r="G471" s="112">
        <f t="shared" si="20"/>
        <v>0</v>
      </c>
    </row>
    <row r="472" spans="1:7" x14ac:dyDescent="0.25">
      <c r="A472" s="624" t="s">
        <v>1984</v>
      </c>
      <c r="B472" s="22" t="s">
        <v>734</v>
      </c>
      <c r="C472" s="539">
        <f>'[1]B1. HTT Mortgage Assets'!C472</f>
        <v>0</v>
      </c>
      <c r="D472" s="539">
        <f>'[1]B1. HTT Mortgage Assets'!D472</f>
        <v>0</v>
      </c>
      <c r="F472" s="112">
        <f t="shared" si="19"/>
        <v>0</v>
      </c>
      <c r="G472" s="112">
        <f t="shared" si="20"/>
        <v>0</v>
      </c>
    </row>
    <row r="473" spans="1:7" x14ac:dyDescent="0.25">
      <c r="A473" s="624" t="s">
        <v>1985</v>
      </c>
      <c r="B473" s="22" t="s">
        <v>736</v>
      </c>
      <c r="C473" s="539">
        <f>'[1]B1. HTT Mortgage Assets'!C473</f>
        <v>0</v>
      </c>
      <c r="D473" s="539">
        <f>'[1]B1. HTT Mortgage Assets'!D473</f>
        <v>0</v>
      </c>
      <c r="F473" s="112">
        <f t="shared" si="19"/>
        <v>0</v>
      </c>
      <c r="G473" s="112">
        <f t="shared" si="20"/>
        <v>0</v>
      </c>
    </row>
    <row r="474" spans="1:7" x14ac:dyDescent="0.25">
      <c r="A474" s="624" t="s">
        <v>1986</v>
      </c>
      <c r="B474" s="22" t="s">
        <v>738</v>
      </c>
      <c r="C474" s="539">
        <f>'[1]B1. HTT Mortgage Assets'!C474</f>
        <v>0</v>
      </c>
      <c r="D474" s="539">
        <f>'[1]B1. HTT Mortgage Assets'!D474</f>
        <v>0</v>
      </c>
      <c r="F474" s="112">
        <f t="shared" si="19"/>
        <v>0</v>
      </c>
      <c r="G474" s="112">
        <f t="shared" si="20"/>
        <v>0</v>
      </c>
    </row>
    <row r="475" spans="1:7" x14ac:dyDescent="0.25">
      <c r="A475" s="624" t="s">
        <v>1987</v>
      </c>
      <c r="B475" s="49" t="s">
        <v>94</v>
      </c>
      <c r="C475" s="539">
        <f>SUM(C467:C474)</f>
        <v>551.62540945000001</v>
      </c>
      <c r="D475" s="539">
        <f>SUM(D467:D474)</f>
        <v>139</v>
      </c>
      <c r="F475" s="107">
        <f>SUM(F467:F474)</f>
        <v>1</v>
      </c>
      <c r="G475" s="107">
        <f>SUM(G467:G474)</f>
        <v>1</v>
      </c>
    </row>
    <row r="476" spans="1:7" hidden="1" outlineLevel="1" x14ac:dyDescent="0.25">
      <c r="A476" s="624" t="s">
        <v>1988</v>
      </c>
      <c r="B476" s="51" t="s">
        <v>741</v>
      </c>
      <c r="F476" s="112">
        <f t="shared" ref="F476:F481" si="21">IF($C$475=0,"",IF(C476="[for completion]","",C476/$C$475))</f>
        <v>0</v>
      </c>
      <c r="G476" s="112">
        <f t="shared" ref="G476:G481" si="22">IF($D$475=0,"",IF(D476="[for completion]","",D476/$D$475))</f>
        <v>0</v>
      </c>
    </row>
    <row r="477" spans="1:7" hidden="1" outlineLevel="1" x14ac:dyDescent="0.25">
      <c r="A477" s="624" t="s">
        <v>1989</v>
      </c>
      <c r="B477" s="51" t="s">
        <v>743</v>
      </c>
      <c r="F477" s="112">
        <f t="shared" si="21"/>
        <v>0</v>
      </c>
      <c r="G477" s="112">
        <f t="shared" si="22"/>
        <v>0</v>
      </c>
    </row>
    <row r="478" spans="1:7" hidden="1" outlineLevel="1" x14ac:dyDescent="0.25">
      <c r="A478" s="624" t="s">
        <v>1990</v>
      </c>
      <c r="B478" s="51" t="s">
        <v>745</v>
      </c>
      <c r="F478" s="112">
        <f t="shared" si="21"/>
        <v>0</v>
      </c>
      <c r="G478" s="112">
        <f t="shared" si="22"/>
        <v>0</v>
      </c>
    </row>
    <row r="479" spans="1:7" hidden="1" outlineLevel="1" x14ac:dyDescent="0.25">
      <c r="A479" s="624" t="s">
        <v>1991</v>
      </c>
      <c r="B479" s="51" t="s">
        <v>747</v>
      </c>
      <c r="F479" s="112">
        <f t="shared" si="21"/>
        <v>0</v>
      </c>
      <c r="G479" s="112">
        <f t="shared" si="22"/>
        <v>0</v>
      </c>
    </row>
    <row r="480" spans="1:7" hidden="1" outlineLevel="1" x14ac:dyDescent="0.25">
      <c r="A480" s="624" t="s">
        <v>1992</v>
      </c>
      <c r="B480" s="51" t="s">
        <v>749</v>
      </c>
      <c r="F480" s="112">
        <f t="shared" si="21"/>
        <v>0</v>
      </c>
      <c r="G480" s="112">
        <f t="shared" si="22"/>
        <v>0</v>
      </c>
    </row>
    <row r="481" spans="1:7" hidden="1" outlineLevel="1" x14ac:dyDescent="0.25">
      <c r="A481" s="624" t="s">
        <v>1993</v>
      </c>
      <c r="B481" s="51" t="s">
        <v>751</v>
      </c>
      <c r="F481" s="112">
        <f t="shared" si="21"/>
        <v>0</v>
      </c>
      <c r="G481" s="112">
        <f t="shared" si="22"/>
        <v>0</v>
      </c>
    </row>
    <row r="482" spans="1:7" hidden="1" outlineLevel="1" x14ac:dyDescent="0.25">
      <c r="A482" s="624" t="s">
        <v>1994</v>
      </c>
      <c r="B482" s="51"/>
      <c r="F482" s="112"/>
      <c r="G482" s="112"/>
    </row>
    <row r="483" spans="1:7" hidden="1" outlineLevel="1" x14ac:dyDescent="0.25">
      <c r="A483" s="624" t="s">
        <v>1995</v>
      </c>
      <c r="B483" s="51"/>
      <c r="F483" s="112"/>
      <c r="G483" s="112"/>
    </row>
    <row r="484" spans="1:7" hidden="1" outlineLevel="1" x14ac:dyDescent="0.25">
      <c r="A484" s="624" t="s">
        <v>1996</v>
      </c>
      <c r="B484" s="51"/>
      <c r="F484" s="112"/>
      <c r="G484" s="107"/>
    </row>
    <row r="485" spans="1:7" ht="15" customHeight="1" collapsed="1" x14ac:dyDescent="0.25">
      <c r="A485" s="690"/>
      <c r="B485" s="621" t="s">
        <v>2547</v>
      </c>
      <c r="C485" s="40" t="s">
        <v>808</v>
      </c>
      <c r="D485" s="40"/>
      <c r="E485" s="40"/>
      <c r="F485" s="124"/>
      <c r="G485" s="121"/>
    </row>
    <row r="486" spans="1:7" x14ac:dyDescent="0.25">
      <c r="A486" s="624" t="s">
        <v>2588</v>
      </c>
      <c r="B486" s="38" t="s">
        <v>809</v>
      </c>
      <c r="C486" s="550">
        <f>'[1]B1. HTT Mortgage Assets'!$C486</f>
        <v>0.32540000000000002</v>
      </c>
      <c r="G486" s="100"/>
    </row>
    <row r="487" spans="1:7" x14ac:dyDescent="0.25">
      <c r="A487" s="624" t="s">
        <v>2589</v>
      </c>
      <c r="B487" s="38" t="s">
        <v>810</v>
      </c>
      <c r="C487" s="550">
        <f>'[1]B1. HTT Mortgage Assets'!$C487</f>
        <v>0.55879999999999996</v>
      </c>
      <c r="G487" s="100"/>
    </row>
    <row r="488" spans="1:7" x14ac:dyDescent="0.25">
      <c r="A488" s="624" t="s">
        <v>2590</v>
      </c>
      <c r="B488" s="38" t="s">
        <v>811</v>
      </c>
      <c r="C488" s="96"/>
      <c r="G488" s="100"/>
    </row>
    <row r="489" spans="1:7" x14ac:dyDescent="0.25">
      <c r="A489" s="624" t="s">
        <v>2591</v>
      </c>
      <c r="B489" s="38" t="s">
        <v>812</v>
      </c>
      <c r="C489" s="96"/>
      <c r="G489" s="100"/>
    </row>
    <row r="490" spans="1:7" x14ac:dyDescent="0.25">
      <c r="A490" s="624" t="s">
        <v>2592</v>
      </c>
      <c r="B490" s="38" t="s">
        <v>813</v>
      </c>
      <c r="C490" s="96"/>
      <c r="G490" s="100"/>
    </row>
    <row r="491" spans="1:7" x14ac:dyDescent="0.25">
      <c r="A491" s="624" t="s">
        <v>2593</v>
      </c>
      <c r="B491" s="38" t="s">
        <v>814</v>
      </c>
      <c r="C491" s="96"/>
      <c r="G491" s="100"/>
    </row>
    <row r="492" spans="1:7" x14ac:dyDescent="0.25">
      <c r="A492" s="624" t="s">
        <v>2594</v>
      </c>
      <c r="B492" s="641" t="s">
        <v>1997</v>
      </c>
      <c r="C492" s="96"/>
      <c r="G492" s="100"/>
    </row>
    <row r="493" spans="1:7" x14ac:dyDescent="0.25">
      <c r="A493" s="624" t="s">
        <v>2595</v>
      </c>
      <c r="B493" s="641" t="s">
        <v>1998</v>
      </c>
      <c r="C493" s="96"/>
      <c r="G493" s="100"/>
    </row>
    <row r="494" spans="1:7" x14ac:dyDescent="0.25">
      <c r="A494" s="624" t="s">
        <v>2596</v>
      </c>
      <c r="B494" s="38" t="s">
        <v>815</v>
      </c>
      <c r="C494" s="536"/>
      <c r="G494" s="100"/>
    </row>
    <row r="495" spans="1:7" x14ac:dyDescent="0.25">
      <c r="A495" s="624" t="s">
        <v>2597</v>
      </c>
      <c r="B495" s="38" t="s">
        <v>816</v>
      </c>
      <c r="C495" s="96"/>
      <c r="G495" s="100"/>
    </row>
    <row r="496" spans="1:7" x14ac:dyDescent="0.25">
      <c r="A496" s="624" t="s">
        <v>2598</v>
      </c>
      <c r="B496" s="38" t="s">
        <v>817</v>
      </c>
      <c r="C496" s="96"/>
      <c r="G496" s="100"/>
    </row>
    <row r="497" spans="1:7" x14ac:dyDescent="0.25">
      <c r="A497" s="624" t="s">
        <v>2599</v>
      </c>
      <c r="B497" s="38" t="s">
        <v>92</v>
      </c>
      <c r="C497" s="536">
        <f>+'[1]B1. HTT Mortgage Assets'!$C$497</f>
        <v>0.11580000000000001</v>
      </c>
      <c r="G497" s="100"/>
    </row>
    <row r="498" spans="1:7" outlineLevel="1" x14ac:dyDescent="0.25">
      <c r="A498" s="624" t="s">
        <v>2600</v>
      </c>
      <c r="B498" s="51" t="s">
        <v>818</v>
      </c>
      <c r="G498" s="100"/>
    </row>
    <row r="499" spans="1:7" outlineLevel="1" x14ac:dyDescent="0.25">
      <c r="A499" s="624" t="s">
        <v>2601</v>
      </c>
      <c r="B499" s="51"/>
      <c r="G499" s="100"/>
    </row>
    <row r="500" spans="1:7" hidden="1" outlineLevel="1" x14ac:dyDescent="0.25">
      <c r="A500" s="624" t="s">
        <v>2602</v>
      </c>
      <c r="B500" s="51"/>
      <c r="G500" s="100"/>
    </row>
    <row r="501" spans="1:7" hidden="1" outlineLevel="1" x14ac:dyDescent="0.25">
      <c r="A501" s="624" t="s">
        <v>2603</v>
      </c>
      <c r="B501" s="51"/>
      <c r="G501" s="100"/>
    </row>
    <row r="502" spans="1:7" hidden="1" outlineLevel="1" x14ac:dyDescent="0.25">
      <c r="A502" s="624" t="s">
        <v>2604</v>
      </c>
      <c r="B502" s="51"/>
      <c r="G502" s="100"/>
    </row>
    <row r="503" spans="1:7" hidden="1" outlineLevel="1" x14ac:dyDescent="0.25">
      <c r="A503" s="624" t="s">
        <v>2605</v>
      </c>
      <c r="B503" s="51"/>
      <c r="G503" s="100"/>
    </row>
    <row r="504" spans="1:7" hidden="1" outlineLevel="1" x14ac:dyDescent="0.25">
      <c r="A504" s="624" t="s">
        <v>2606</v>
      </c>
      <c r="B504" s="51"/>
      <c r="G504" s="100"/>
    </row>
    <row r="505" spans="1:7" hidden="1" outlineLevel="1" x14ac:dyDescent="0.25">
      <c r="A505" s="624" t="s">
        <v>2607</v>
      </c>
      <c r="B505" s="51"/>
      <c r="G505" s="100"/>
    </row>
    <row r="506" spans="1:7" hidden="1" outlineLevel="1" x14ac:dyDescent="0.25">
      <c r="A506" s="624" t="s">
        <v>2608</v>
      </c>
      <c r="B506" s="51"/>
      <c r="G506" s="100"/>
    </row>
    <row r="507" spans="1:7" hidden="1" outlineLevel="1" x14ac:dyDescent="0.25">
      <c r="A507" s="624" t="s">
        <v>2609</v>
      </c>
      <c r="B507" s="51"/>
    </row>
    <row r="508" spans="1:7" hidden="1" outlineLevel="1" x14ac:dyDescent="0.25">
      <c r="A508" s="624" t="s">
        <v>2610</v>
      </c>
      <c r="B508" s="51"/>
    </row>
    <row r="509" spans="1:7" hidden="1" outlineLevel="1" x14ac:dyDescent="0.25">
      <c r="A509" s="624" t="s">
        <v>2611</v>
      </c>
      <c r="B509" s="51"/>
    </row>
    <row r="510" spans="1:7" hidden="1" outlineLevel="1" x14ac:dyDescent="0.25">
      <c r="A510" s="624" t="s">
        <v>2612</v>
      </c>
      <c r="B510" s="51"/>
    </row>
    <row r="511" spans="1:7" outlineLevel="1" x14ac:dyDescent="0.25">
      <c r="A511" s="624" t="s">
        <v>2613</v>
      </c>
      <c r="B511" s="51"/>
    </row>
    <row r="512" spans="1:7" outlineLevel="1" x14ac:dyDescent="0.25">
      <c r="A512" s="624" t="s">
        <v>2614</v>
      </c>
      <c r="B512" s="51"/>
    </row>
    <row r="513" spans="1:7" customFormat="1" x14ac:dyDescent="0.25">
      <c r="A513" s="689"/>
      <c r="B513" s="630" t="s">
        <v>2548</v>
      </c>
      <c r="C513" s="631" t="s">
        <v>61</v>
      </c>
      <c r="D513" s="631" t="s">
        <v>1944</v>
      </c>
      <c r="E513" s="631"/>
      <c r="F513" s="631" t="s">
        <v>517</v>
      </c>
      <c r="G513" s="631" t="s">
        <v>1945</v>
      </c>
    </row>
    <row r="514" spans="1:7" customFormat="1" x14ac:dyDescent="0.25">
      <c r="A514" s="624" t="s">
        <v>2615</v>
      </c>
      <c r="B514" s="623"/>
      <c r="C514" s="632"/>
      <c r="D514" s="633"/>
      <c r="E514" s="625"/>
      <c r="F514" s="634" t="str">
        <f>IF($C$532=0,"",IF(C514="[for completion]","",IF(C514="","",C514/$C$532)))</f>
        <v/>
      </c>
      <c r="G514" s="634" t="str">
        <f>IF($D$532=0,"",IF(D514="[for completion]","",IF(D514="","",D514/$D$532)))</f>
        <v/>
      </c>
    </row>
    <row r="515" spans="1:7" customFormat="1" x14ac:dyDescent="0.25">
      <c r="A515" s="624" t="s">
        <v>2616</v>
      </c>
      <c r="B515" s="623"/>
      <c r="C515" s="632"/>
      <c r="D515" s="633"/>
      <c r="E515" s="625"/>
      <c r="F515" s="634" t="str">
        <f t="shared" ref="F515:F531" si="23">IF($C$532=0,"",IF(C515="[for completion]","",IF(C515="","",C515/$C$532)))</f>
        <v/>
      </c>
      <c r="G515" s="634" t="str">
        <f t="shared" ref="G515:G531" si="24">IF($D$532=0,"",IF(D515="[for completion]","",IF(D515="","",D515/$D$532)))</f>
        <v/>
      </c>
    </row>
    <row r="516" spans="1:7" customFormat="1" x14ac:dyDescent="0.25">
      <c r="A516" s="624" t="s">
        <v>2617</v>
      </c>
      <c r="B516" s="623"/>
      <c r="C516" s="632"/>
      <c r="D516" s="633"/>
      <c r="E516" s="625"/>
      <c r="F516" s="634" t="str">
        <f t="shared" si="23"/>
        <v/>
      </c>
      <c r="G516" s="634" t="str">
        <f t="shared" si="24"/>
        <v/>
      </c>
    </row>
    <row r="517" spans="1:7" customFormat="1" x14ac:dyDescent="0.25">
      <c r="A517" s="624" t="s">
        <v>2618</v>
      </c>
      <c r="B517" s="623"/>
      <c r="C517" s="632"/>
      <c r="D517" s="633"/>
      <c r="E517" s="625"/>
      <c r="F517" s="634" t="str">
        <f t="shared" si="23"/>
        <v/>
      </c>
      <c r="G517" s="634" t="str">
        <f t="shared" si="24"/>
        <v/>
      </c>
    </row>
    <row r="518" spans="1:7" customFormat="1" x14ac:dyDescent="0.25">
      <c r="A518" s="624" t="s">
        <v>2619</v>
      </c>
      <c r="B518" s="623"/>
      <c r="C518" s="632"/>
      <c r="D518" s="633"/>
      <c r="E518" s="625"/>
      <c r="F518" s="634" t="str">
        <f t="shared" si="23"/>
        <v/>
      </c>
      <c r="G518" s="634" t="str">
        <f t="shared" si="24"/>
        <v/>
      </c>
    </row>
    <row r="519" spans="1:7" customFormat="1" x14ac:dyDescent="0.25">
      <c r="A519" s="624" t="s">
        <v>2620</v>
      </c>
      <c r="B519" s="623"/>
      <c r="C519" s="632"/>
      <c r="D519" s="633"/>
      <c r="E519" s="625"/>
      <c r="F519" s="634" t="str">
        <f t="shared" si="23"/>
        <v/>
      </c>
      <c r="G519" s="634" t="str">
        <f t="shared" si="24"/>
        <v/>
      </c>
    </row>
    <row r="520" spans="1:7" customFormat="1" x14ac:dyDescent="0.25">
      <c r="A520" s="624" t="s">
        <v>2621</v>
      </c>
      <c r="B520" s="623"/>
      <c r="C520" s="632"/>
      <c r="D520" s="633"/>
      <c r="E520" s="625"/>
      <c r="F520" s="634" t="str">
        <f t="shared" si="23"/>
        <v/>
      </c>
      <c r="G520" s="634" t="str">
        <f t="shared" si="24"/>
        <v/>
      </c>
    </row>
    <row r="521" spans="1:7" customFormat="1" x14ac:dyDescent="0.25">
      <c r="A521" s="624" t="s">
        <v>2622</v>
      </c>
      <c r="B521" s="623"/>
      <c r="C521" s="632"/>
      <c r="D521" s="633"/>
      <c r="E521" s="625"/>
      <c r="F521" s="634" t="str">
        <f t="shared" si="23"/>
        <v/>
      </c>
      <c r="G521" s="634" t="str">
        <f t="shared" si="24"/>
        <v/>
      </c>
    </row>
    <row r="522" spans="1:7" customFormat="1" x14ac:dyDescent="0.25">
      <c r="A522" s="624" t="s">
        <v>2623</v>
      </c>
      <c r="B522" s="623"/>
      <c r="C522" s="632"/>
      <c r="D522" s="633"/>
      <c r="E522" s="625"/>
      <c r="F522" s="634" t="str">
        <f t="shared" si="23"/>
        <v/>
      </c>
      <c r="G522" s="634" t="str">
        <f t="shared" si="24"/>
        <v/>
      </c>
    </row>
    <row r="523" spans="1:7" customFormat="1" x14ac:dyDescent="0.25">
      <c r="A523" s="624" t="s">
        <v>2624</v>
      </c>
      <c r="B523" s="623"/>
      <c r="C523" s="632"/>
      <c r="D523" s="633"/>
      <c r="E523" s="625"/>
      <c r="F523" s="634" t="str">
        <f t="shared" si="23"/>
        <v/>
      </c>
      <c r="G523" s="634" t="str">
        <f t="shared" si="24"/>
        <v/>
      </c>
    </row>
    <row r="524" spans="1:7" customFormat="1" x14ac:dyDescent="0.25">
      <c r="A524" s="624" t="s">
        <v>2625</v>
      </c>
      <c r="B524" s="623"/>
      <c r="C524" s="632"/>
      <c r="D524" s="633"/>
      <c r="E524" s="625"/>
      <c r="F524" s="634" t="str">
        <f t="shared" si="23"/>
        <v/>
      </c>
      <c r="G524" s="634" t="str">
        <f t="shared" si="24"/>
        <v/>
      </c>
    </row>
    <row r="525" spans="1:7" customFormat="1" x14ac:dyDescent="0.25">
      <c r="A525" s="624" t="s">
        <v>2626</v>
      </c>
      <c r="B525" s="623"/>
      <c r="C525" s="632"/>
      <c r="D525" s="633"/>
      <c r="E525" s="625"/>
      <c r="F525" s="634" t="str">
        <f t="shared" si="23"/>
        <v/>
      </c>
      <c r="G525" s="634" t="str">
        <f t="shared" si="24"/>
        <v/>
      </c>
    </row>
    <row r="526" spans="1:7" customFormat="1" x14ac:dyDescent="0.25">
      <c r="A526" s="624" t="s">
        <v>2627</v>
      </c>
      <c r="B526" s="623"/>
      <c r="C526" s="632"/>
      <c r="D526" s="633"/>
      <c r="E526" s="625"/>
      <c r="F526" s="634" t="str">
        <f t="shared" si="23"/>
        <v/>
      </c>
      <c r="G526" s="634" t="str">
        <f t="shared" si="24"/>
        <v/>
      </c>
    </row>
    <row r="527" spans="1:7" customFormat="1" x14ac:dyDescent="0.25">
      <c r="A527" s="624" t="s">
        <v>2628</v>
      </c>
      <c r="B527" s="623"/>
      <c r="C527" s="632"/>
      <c r="D527" s="633"/>
      <c r="E527" s="625"/>
      <c r="F527" s="634" t="str">
        <f t="shared" si="23"/>
        <v/>
      </c>
      <c r="G527" s="634" t="str">
        <f t="shared" si="24"/>
        <v/>
      </c>
    </row>
    <row r="528" spans="1:7" customFormat="1" x14ac:dyDescent="0.25">
      <c r="A528" s="624" t="s">
        <v>2629</v>
      </c>
      <c r="B528" s="623"/>
      <c r="C528" s="632"/>
      <c r="D528" s="633"/>
      <c r="E528" s="625"/>
      <c r="F528" s="634" t="str">
        <f t="shared" si="23"/>
        <v/>
      </c>
      <c r="G528" s="634" t="str">
        <f t="shared" si="24"/>
        <v/>
      </c>
    </row>
    <row r="529" spans="1:7" customFormat="1" x14ac:dyDescent="0.25">
      <c r="A529" s="624" t="s">
        <v>2630</v>
      </c>
      <c r="B529" s="623"/>
      <c r="C529" s="632"/>
      <c r="D529" s="633"/>
      <c r="E529" s="625"/>
      <c r="F529" s="634" t="str">
        <f t="shared" si="23"/>
        <v/>
      </c>
      <c r="G529" s="634" t="str">
        <f t="shared" si="24"/>
        <v/>
      </c>
    </row>
    <row r="530" spans="1:7" customFormat="1" x14ac:dyDescent="0.25">
      <c r="A530" s="624" t="s">
        <v>2631</v>
      </c>
      <c r="B530" s="623"/>
      <c r="C530" s="632"/>
      <c r="D530" s="633"/>
      <c r="E530" s="625"/>
      <c r="F530" s="634" t="str">
        <f t="shared" si="23"/>
        <v/>
      </c>
      <c r="G530" s="634" t="str">
        <f t="shared" si="24"/>
        <v/>
      </c>
    </row>
    <row r="531" spans="1:7" customFormat="1" x14ac:dyDescent="0.25">
      <c r="A531" s="624" t="s">
        <v>2632</v>
      </c>
      <c r="B531" s="623" t="s">
        <v>1870</v>
      </c>
      <c r="C531" s="633">
        <f>+'[1]B1. HTT Mortgage Assets'!$C$531</f>
        <v>551.62540945000001</v>
      </c>
      <c r="D531" s="633">
        <f>+'[1]B1. HTT Mortgage Assets'!$D$531</f>
        <v>139</v>
      </c>
      <c r="E531" s="625"/>
      <c r="F531" s="634">
        <f t="shared" si="23"/>
        <v>1</v>
      </c>
      <c r="G531" s="634">
        <f t="shared" si="24"/>
        <v>1</v>
      </c>
    </row>
    <row r="532" spans="1:7" customFormat="1" x14ac:dyDescent="0.25">
      <c r="A532" s="624" t="s">
        <v>2633</v>
      </c>
      <c r="B532" s="623" t="s">
        <v>94</v>
      </c>
      <c r="C532" s="633">
        <f>SUM(C514:C531)</f>
        <v>551.62540945000001</v>
      </c>
      <c r="D532" s="633">
        <f>SUM(D514:D531)</f>
        <v>139</v>
      </c>
      <c r="E532" s="625"/>
      <c r="F532" s="635">
        <f>SUM(F514:F531)</f>
        <v>1</v>
      </c>
      <c r="G532" s="635">
        <f>SUM(G514:G531)</f>
        <v>1</v>
      </c>
    </row>
    <row r="533" spans="1:7" customFormat="1" x14ac:dyDescent="0.25">
      <c r="A533" s="624" t="s">
        <v>2634</v>
      </c>
      <c r="B533" s="623"/>
      <c r="C533" s="624"/>
      <c r="D533" s="624"/>
      <c r="E533" s="625"/>
      <c r="F533" s="625"/>
      <c r="G533" s="625"/>
    </row>
    <row r="534" spans="1:7" customFormat="1" x14ac:dyDescent="0.25">
      <c r="A534" s="624" t="s">
        <v>2635</v>
      </c>
      <c r="B534" s="623"/>
      <c r="C534" s="624"/>
      <c r="D534" s="624"/>
      <c r="E534" s="625"/>
      <c r="F534" s="625"/>
      <c r="G534" s="625"/>
    </row>
    <row r="535" spans="1:7" customFormat="1" x14ac:dyDescent="0.25">
      <c r="A535" s="624" t="s">
        <v>2636</v>
      </c>
      <c r="B535" s="623"/>
      <c r="C535" s="624"/>
      <c r="D535" s="624"/>
      <c r="E535" s="625"/>
      <c r="F535" s="625"/>
      <c r="G535" s="625"/>
    </row>
    <row r="536" spans="1:7" customFormat="1" x14ac:dyDescent="0.25">
      <c r="A536" s="689"/>
      <c r="B536" s="621" t="s">
        <v>2549</v>
      </c>
      <c r="C536" s="631" t="s">
        <v>61</v>
      </c>
      <c r="D536" s="631" t="s">
        <v>1944</v>
      </c>
      <c r="E536" s="631"/>
      <c r="F536" s="631" t="s">
        <v>517</v>
      </c>
      <c r="G536" s="631" t="s">
        <v>1945</v>
      </c>
    </row>
    <row r="537" spans="1:7" customFormat="1" x14ac:dyDescent="0.25">
      <c r="A537" s="624" t="s">
        <v>2637</v>
      </c>
      <c r="B537" s="623"/>
      <c r="C537" s="632"/>
      <c r="D537" s="633"/>
      <c r="E537" s="625"/>
      <c r="F537" s="634" t="str">
        <f>IF($C$555=0,"",IF(C537="[for completion]","",IF(C537="","",C537/$C$555)))</f>
        <v/>
      </c>
      <c r="G537" s="634" t="str">
        <f>IF($D$555=0,"",IF(D537="[for completion]","",IF(D537="","",D537/$D$555)))</f>
        <v/>
      </c>
    </row>
    <row r="538" spans="1:7" customFormat="1" x14ac:dyDescent="0.25">
      <c r="A538" s="624" t="s">
        <v>2638</v>
      </c>
      <c r="B538" s="623"/>
      <c r="C538" s="632"/>
      <c r="D538" s="633"/>
      <c r="E538" s="625"/>
      <c r="F538" s="634" t="str">
        <f t="shared" ref="F538:F554" si="25">IF($C$555=0,"",IF(C538="[for completion]","",IF(C538="","",C538/$C$555)))</f>
        <v/>
      </c>
      <c r="G538" s="634" t="str">
        <f t="shared" ref="G538:G554" si="26">IF($D$555=0,"",IF(D538="[for completion]","",IF(D538="","",D538/$D$555)))</f>
        <v/>
      </c>
    </row>
    <row r="539" spans="1:7" customFormat="1" x14ac:dyDescent="0.25">
      <c r="A539" s="624" t="s">
        <v>2639</v>
      </c>
      <c r="B539" s="623"/>
      <c r="C539" s="632"/>
      <c r="D539" s="633"/>
      <c r="E539" s="625"/>
      <c r="F539" s="634" t="str">
        <f t="shared" si="25"/>
        <v/>
      </c>
      <c r="G539" s="634" t="str">
        <f t="shared" si="26"/>
        <v/>
      </c>
    </row>
    <row r="540" spans="1:7" customFormat="1" x14ac:dyDescent="0.25">
      <c r="A540" s="624" t="s">
        <v>2640</v>
      </c>
      <c r="B540" s="623"/>
      <c r="C540" s="632"/>
      <c r="D540" s="633"/>
      <c r="E540" s="625"/>
      <c r="F540" s="634" t="str">
        <f t="shared" si="25"/>
        <v/>
      </c>
      <c r="G540" s="634" t="str">
        <f t="shared" si="26"/>
        <v/>
      </c>
    </row>
    <row r="541" spans="1:7" customFormat="1" x14ac:dyDescent="0.25">
      <c r="A541" s="624" t="s">
        <v>2641</v>
      </c>
      <c r="B541" s="623"/>
      <c r="C541" s="632"/>
      <c r="D541" s="633"/>
      <c r="E541" s="625"/>
      <c r="F541" s="634" t="str">
        <f t="shared" si="25"/>
        <v/>
      </c>
      <c r="G541" s="634" t="str">
        <f t="shared" si="26"/>
        <v/>
      </c>
    </row>
    <row r="542" spans="1:7" customFormat="1" x14ac:dyDescent="0.25">
      <c r="A542" s="624" t="s">
        <v>2642</v>
      </c>
      <c r="B542" s="623"/>
      <c r="C542" s="632"/>
      <c r="D542" s="633"/>
      <c r="E542" s="625"/>
      <c r="F542" s="634" t="str">
        <f t="shared" si="25"/>
        <v/>
      </c>
      <c r="G542" s="634" t="str">
        <f t="shared" si="26"/>
        <v/>
      </c>
    </row>
    <row r="543" spans="1:7" customFormat="1" x14ac:dyDescent="0.25">
      <c r="A543" s="624" t="s">
        <v>2643</v>
      </c>
      <c r="B543" s="636"/>
      <c r="C543" s="632"/>
      <c r="D543" s="633"/>
      <c r="E543" s="625"/>
      <c r="F543" s="634" t="str">
        <f t="shared" si="25"/>
        <v/>
      </c>
      <c r="G543" s="634" t="str">
        <f t="shared" si="26"/>
        <v/>
      </c>
    </row>
    <row r="544" spans="1:7" customFormat="1" x14ac:dyDescent="0.25">
      <c r="A544" s="624" t="s">
        <v>2644</v>
      </c>
      <c r="B544" s="623"/>
      <c r="C544" s="632"/>
      <c r="D544" s="633"/>
      <c r="E544" s="625"/>
      <c r="F544" s="634" t="str">
        <f t="shared" si="25"/>
        <v/>
      </c>
      <c r="G544" s="634" t="str">
        <f t="shared" si="26"/>
        <v/>
      </c>
    </row>
    <row r="545" spans="1:7" customFormat="1" x14ac:dyDescent="0.25">
      <c r="A545" s="624" t="s">
        <v>2645</v>
      </c>
      <c r="B545" s="623"/>
      <c r="C545" s="632"/>
      <c r="D545" s="633"/>
      <c r="E545" s="625"/>
      <c r="F545" s="634" t="str">
        <f t="shared" si="25"/>
        <v/>
      </c>
      <c r="G545" s="634" t="str">
        <f t="shared" si="26"/>
        <v/>
      </c>
    </row>
    <row r="546" spans="1:7" customFormat="1" x14ac:dyDescent="0.25">
      <c r="A546" s="624" t="s">
        <v>2646</v>
      </c>
      <c r="B546" s="623"/>
      <c r="C546" s="632"/>
      <c r="D546" s="633"/>
      <c r="E546" s="625"/>
      <c r="F546" s="634" t="str">
        <f t="shared" si="25"/>
        <v/>
      </c>
      <c r="G546" s="634" t="str">
        <f t="shared" si="26"/>
        <v/>
      </c>
    </row>
    <row r="547" spans="1:7" customFormat="1" x14ac:dyDescent="0.25">
      <c r="A547" s="624" t="s">
        <v>2647</v>
      </c>
      <c r="B547" s="623"/>
      <c r="C547" s="632"/>
      <c r="D547" s="633"/>
      <c r="E547" s="625"/>
      <c r="F547" s="634" t="str">
        <f t="shared" si="25"/>
        <v/>
      </c>
      <c r="G547" s="634" t="str">
        <f t="shared" si="26"/>
        <v/>
      </c>
    </row>
    <row r="548" spans="1:7" customFormat="1" x14ac:dyDescent="0.25">
      <c r="A548" s="624" t="s">
        <v>2648</v>
      </c>
      <c r="B548" s="623"/>
      <c r="C548" s="632"/>
      <c r="D548" s="633"/>
      <c r="E548" s="625"/>
      <c r="F548" s="634" t="str">
        <f t="shared" si="25"/>
        <v/>
      </c>
      <c r="G548" s="634" t="str">
        <f t="shared" si="26"/>
        <v/>
      </c>
    </row>
    <row r="549" spans="1:7" customFormat="1" x14ac:dyDescent="0.25">
      <c r="A549" s="624" t="s">
        <v>2649</v>
      </c>
      <c r="B549" s="623"/>
      <c r="C549" s="632"/>
      <c r="D549" s="633"/>
      <c r="E549" s="625"/>
      <c r="F549" s="634" t="str">
        <f t="shared" si="25"/>
        <v/>
      </c>
      <c r="G549" s="634" t="str">
        <f t="shared" si="26"/>
        <v/>
      </c>
    </row>
    <row r="550" spans="1:7" customFormat="1" x14ac:dyDescent="0.25">
      <c r="A550" s="624" t="s">
        <v>2650</v>
      </c>
      <c r="B550" s="623"/>
      <c r="C550" s="632"/>
      <c r="D550" s="633"/>
      <c r="E550" s="625"/>
      <c r="F550" s="634" t="str">
        <f t="shared" si="25"/>
        <v/>
      </c>
      <c r="G550" s="634" t="str">
        <f t="shared" si="26"/>
        <v/>
      </c>
    </row>
    <row r="551" spans="1:7" customFormat="1" x14ac:dyDescent="0.25">
      <c r="A551" s="624" t="s">
        <v>2651</v>
      </c>
      <c r="B551" s="623"/>
      <c r="C551" s="632"/>
      <c r="D551" s="633"/>
      <c r="E551" s="625"/>
      <c r="F551" s="634" t="str">
        <f t="shared" si="25"/>
        <v/>
      </c>
      <c r="G551" s="634" t="str">
        <f t="shared" si="26"/>
        <v/>
      </c>
    </row>
    <row r="552" spans="1:7" customFormat="1" x14ac:dyDescent="0.25">
      <c r="A552" s="624" t="s">
        <v>2652</v>
      </c>
      <c r="B552" s="623"/>
      <c r="C552" s="632"/>
      <c r="D552" s="633"/>
      <c r="E552" s="625"/>
      <c r="F552" s="634" t="str">
        <f t="shared" si="25"/>
        <v/>
      </c>
      <c r="G552" s="634" t="str">
        <f t="shared" si="26"/>
        <v/>
      </c>
    </row>
    <row r="553" spans="1:7" customFormat="1" x14ac:dyDescent="0.25">
      <c r="A553" s="624" t="s">
        <v>2653</v>
      </c>
      <c r="B553" s="623"/>
      <c r="C553" s="632"/>
      <c r="D553" s="633"/>
      <c r="E553" s="625"/>
      <c r="F553" s="634" t="str">
        <f t="shared" si="25"/>
        <v/>
      </c>
      <c r="G553" s="634" t="str">
        <f t="shared" si="26"/>
        <v/>
      </c>
    </row>
    <row r="554" spans="1:7" customFormat="1" x14ac:dyDescent="0.25">
      <c r="A554" s="624" t="s">
        <v>2654</v>
      </c>
      <c r="B554" s="623" t="s">
        <v>1870</v>
      </c>
      <c r="C554" s="633">
        <f>+'[1]B1. HTT Mortgage Assets'!$C$554</f>
        <v>551.62540945000001</v>
      </c>
      <c r="D554" s="633">
        <f>+'[1]B1. HTT Mortgage Assets'!$D$554</f>
        <v>139</v>
      </c>
      <c r="E554" s="625"/>
      <c r="F554" s="634">
        <f t="shared" si="25"/>
        <v>1</v>
      </c>
      <c r="G554" s="634">
        <f t="shared" si="26"/>
        <v>1</v>
      </c>
    </row>
    <row r="555" spans="1:7" customFormat="1" x14ac:dyDescent="0.25">
      <c r="A555" s="624" t="s">
        <v>2655</v>
      </c>
      <c r="B555" s="623" t="s">
        <v>94</v>
      </c>
      <c r="C555" s="633">
        <f>SUM(C537:C554)</f>
        <v>551.62540945000001</v>
      </c>
      <c r="D555" s="633">
        <f>SUM(D537:D554)</f>
        <v>139</v>
      </c>
      <c r="E555" s="625"/>
      <c r="F555" s="635">
        <f>SUM(F537:F554)</f>
        <v>1</v>
      </c>
      <c r="G555" s="635">
        <f>SUM(G537:G554)</f>
        <v>1</v>
      </c>
    </row>
    <row r="556" spans="1:7" customFormat="1" x14ac:dyDescent="0.25">
      <c r="A556" s="624" t="s">
        <v>2656</v>
      </c>
      <c r="B556" s="623"/>
      <c r="C556" s="624"/>
      <c r="D556" s="624"/>
      <c r="E556" s="625"/>
      <c r="F556" s="625"/>
      <c r="G556" s="625"/>
    </row>
    <row r="557" spans="1:7" customFormat="1" x14ac:dyDescent="0.25">
      <c r="A557" s="624" t="s">
        <v>2657</v>
      </c>
      <c r="B557" s="623"/>
      <c r="C557" s="624"/>
      <c r="D557" s="624"/>
      <c r="E557" s="625"/>
      <c r="F557" s="625"/>
      <c r="G557" s="625"/>
    </row>
    <row r="558" spans="1:7" customFormat="1" x14ac:dyDescent="0.25">
      <c r="A558" s="624" t="s">
        <v>2658</v>
      </c>
      <c r="B558" s="623"/>
      <c r="C558" s="624"/>
      <c r="D558" s="624"/>
      <c r="E558" s="625"/>
      <c r="F558" s="625"/>
      <c r="G558" s="625"/>
    </row>
    <row r="559" spans="1:7" customFormat="1" x14ac:dyDescent="0.25">
      <c r="A559" s="689"/>
      <c r="B559" s="630" t="s">
        <v>2550</v>
      </c>
      <c r="C559" s="631" t="s">
        <v>61</v>
      </c>
      <c r="D559" s="631" t="s">
        <v>1944</v>
      </c>
      <c r="E559" s="631"/>
      <c r="F559" s="631" t="s">
        <v>517</v>
      </c>
      <c r="G559" s="631" t="s">
        <v>1945</v>
      </c>
    </row>
    <row r="560" spans="1:7" customFormat="1" x14ac:dyDescent="0.25">
      <c r="A560" s="624" t="s">
        <v>2659</v>
      </c>
      <c r="B560" s="623" t="s">
        <v>1900</v>
      </c>
      <c r="C560" s="632">
        <f>+'[1]B1. HTT Mortgage Assets'!$C$560</f>
        <v>1.0389097300000001</v>
      </c>
      <c r="D560" s="633">
        <f>+'[1]B1. HTT Mortgage Assets'!$D$560</f>
        <v>3</v>
      </c>
      <c r="E560" s="625"/>
      <c r="F560" s="634">
        <f>IF($C$570=0,"",IF(C560="[for completion]","",IF(C560="","",C560/$C$570)))</f>
        <v>1.8833609043424026E-3</v>
      </c>
      <c r="G560" s="634">
        <f>IF($D$570=0,"",IF(D560="[for completion]","",IF(D560="","",D560/$D$570)))</f>
        <v>2.1582733812949641E-2</v>
      </c>
    </row>
    <row r="561" spans="1:7" customFormat="1" x14ac:dyDescent="0.25">
      <c r="A561" s="624" t="s">
        <v>2660</v>
      </c>
      <c r="B561" s="623" t="s">
        <v>1902</v>
      </c>
      <c r="C561" s="632"/>
      <c r="D561" s="633"/>
      <c r="E561" s="625"/>
      <c r="F561" s="634" t="str">
        <f t="shared" ref="F561:F569" si="27">IF($C$570=0,"",IF(C561="[for completion]","",IF(C561="","",C561/$C$570)))</f>
        <v/>
      </c>
      <c r="G561" s="634" t="str">
        <f t="shared" ref="G561:G569" si="28">IF($D$570=0,"",IF(D561="[for completion]","",IF(D561="","",D561/$D$570)))</f>
        <v/>
      </c>
    </row>
    <row r="562" spans="1:7" customFormat="1" x14ac:dyDescent="0.25">
      <c r="A562" s="624" t="s">
        <v>2661</v>
      </c>
      <c r="B562" s="623" t="s">
        <v>1904</v>
      </c>
      <c r="C562" s="632"/>
      <c r="D562" s="633"/>
      <c r="E562" s="625"/>
      <c r="F562" s="634" t="str">
        <f t="shared" si="27"/>
        <v/>
      </c>
      <c r="G562" s="634" t="str">
        <f t="shared" si="28"/>
        <v/>
      </c>
    </row>
    <row r="563" spans="1:7" customFormat="1" x14ac:dyDescent="0.25">
      <c r="A563" s="624" t="s">
        <v>2662</v>
      </c>
      <c r="B563" s="623" t="s">
        <v>1906</v>
      </c>
      <c r="C563" s="632"/>
      <c r="D563" s="633"/>
      <c r="E563" s="625"/>
      <c r="F563" s="634" t="str">
        <f t="shared" si="27"/>
        <v/>
      </c>
      <c r="G563" s="634" t="str">
        <f t="shared" si="28"/>
        <v/>
      </c>
    </row>
    <row r="564" spans="1:7" customFormat="1" x14ac:dyDescent="0.25">
      <c r="A564" s="624" t="s">
        <v>2663</v>
      </c>
      <c r="B564" s="623" t="s">
        <v>1908</v>
      </c>
      <c r="C564" s="632"/>
      <c r="D564" s="633"/>
      <c r="E564" s="625"/>
      <c r="F564" s="634" t="str">
        <f t="shared" si="27"/>
        <v/>
      </c>
      <c r="G564" s="634" t="str">
        <f t="shared" si="28"/>
        <v/>
      </c>
    </row>
    <row r="565" spans="1:7" customFormat="1" x14ac:dyDescent="0.25">
      <c r="A565" s="624" t="s">
        <v>2664</v>
      </c>
      <c r="B565" s="623" t="s">
        <v>1910</v>
      </c>
      <c r="C565" s="632"/>
      <c r="D565" s="633"/>
      <c r="E565" s="625"/>
      <c r="F565" s="634" t="str">
        <f t="shared" si="27"/>
        <v/>
      </c>
      <c r="G565" s="634" t="str">
        <f t="shared" si="28"/>
        <v/>
      </c>
    </row>
    <row r="566" spans="1:7" customFormat="1" x14ac:dyDescent="0.25">
      <c r="A566" s="624" t="s">
        <v>2665</v>
      </c>
      <c r="B566" s="623" t="s">
        <v>1912</v>
      </c>
      <c r="C566" s="632"/>
      <c r="D566" s="633"/>
      <c r="E566" s="625"/>
      <c r="F566" s="634" t="str">
        <f t="shared" si="27"/>
        <v/>
      </c>
      <c r="G566" s="634" t="str">
        <f t="shared" si="28"/>
        <v/>
      </c>
    </row>
    <row r="567" spans="1:7" customFormat="1" x14ac:dyDescent="0.25">
      <c r="A567" s="624" t="s">
        <v>2666</v>
      </c>
      <c r="B567" s="623" t="s">
        <v>1914</v>
      </c>
      <c r="C567" s="633">
        <f>+'[1]B1. HTT Mortgage Assets'!$C567</f>
        <v>0</v>
      </c>
      <c r="D567" s="633">
        <f>+'[1]B1. HTT Mortgage Assets'!$D567</f>
        <v>0</v>
      </c>
      <c r="E567" s="625"/>
      <c r="F567" s="634">
        <f t="shared" si="27"/>
        <v>0</v>
      </c>
      <c r="G567" s="634">
        <f t="shared" si="28"/>
        <v>0</v>
      </c>
    </row>
    <row r="568" spans="1:7" customFormat="1" x14ac:dyDescent="0.25">
      <c r="A568" s="624" t="s">
        <v>2667</v>
      </c>
      <c r="B568" s="623" t="s">
        <v>1916</v>
      </c>
      <c r="C568" s="633">
        <f>+'[1]B1. HTT Mortgage Assets'!$C568</f>
        <v>0</v>
      </c>
      <c r="D568" s="633">
        <f>+'[1]B1. HTT Mortgage Assets'!$D568</f>
        <v>0</v>
      </c>
      <c r="E568" s="625"/>
      <c r="F568" s="634">
        <f t="shared" si="27"/>
        <v>0</v>
      </c>
      <c r="G568" s="634">
        <f t="shared" si="28"/>
        <v>0</v>
      </c>
    </row>
    <row r="569" spans="1:7" customFormat="1" x14ac:dyDescent="0.25">
      <c r="A569" s="624" t="s">
        <v>2668</v>
      </c>
      <c r="B569" s="624" t="s">
        <v>1870</v>
      </c>
      <c r="C569" s="633">
        <f>+'[1]B1. HTT Mortgage Assets'!$C569</f>
        <v>550.58649972000001</v>
      </c>
      <c r="D569" s="633">
        <f>+'[1]B1. HTT Mortgage Assets'!$D569</f>
        <v>136</v>
      </c>
      <c r="E569" s="625"/>
      <c r="F569" s="634">
        <f t="shared" si="27"/>
        <v>0.99811663909565762</v>
      </c>
      <c r="G569" s="634">
        <f t="shared" si="28"/>
        <v>0.97841726618705038</v>
      </c>
    </row>
    <row r="570" spans="1:7" customFormat="1" x14ac:dyDescent="0.25">
      <c r="A570" s="624" t="s">
        <v>2669</v>
      </c>
      <c r="B570" s="623" t="s">
        <v>94</v>
      </c>
      <c r="C570" s="633">
        <f>SUM(C560:C569)</f>
        <v>551.62540945000001</v>
      </c>
      <c r="D570" s="633">
        <f>SUM(D560:D569)</f>
        <v>139</v>
      </c>
      <c r="E570" s="625"/>
      <c r="F570" s="635">
        <f>SUM(F560:F569)</f>
        <v>1</v>
      </c>
      <c r="G570" s="635">
        <f>SUM(G560:G569)</f>
        <v>1</v>
      </c>
    </row>
    <row r="571" spans="1:7" s="638" customFormat="1" x14ac:dyDescent="0.25">
      <c r="A571" s="624" t="s">
        <v>2670</v>
      </c>
      <c r="B571" s="558"/>
      <c r="C571" s="558"/>
      <c r="D571" s="558"/>
      <c r="E571" s="558"/>
      <c r="F571" s="558"/>
      <c r="G571" s="637"/>
    </row>
    <row r="572" spans="1:7" s="638" customFormat="1" x14ac:dyDescent="0.25">
      <c r="A572" s="689"/>
      <c r="B572" s="630" t="s">
        <v>2551</v>
      </c>
      <c r="C572" s="631" t="s">
        <v>61</v>
      </c>
      <c r="D572" s="631" t="s">
        <v>1850</v>
      </c>
      <c r="E572" s="631"/>
      <c r="F572" s="631" t="s">
        <v>516</v>
      </c>
      <c r="G572" s="631" t="s">
        <v>1945</v>
      </c>
    </row>
    <row r="573" spans="1:7" s="638" customFormat="1" x14ac:dyDescent="0.25">
      <c r="A573" s="624" t="s">
        <v>2671</v>
      </c>
      <c r="B573" s="623" t="s">
        <v>1938</v>
      </c>
      <c r="C573" s="633">
        <f>+'[1]B1. HTT Mortgage Assets'!$C573</f>
        <v>0</v>
      </c>
      <c r="D573" s="633">
        <f>+'[1]B1. HTT Mortgage Assets'!$D$573</f>
        <v>0</v>
      </c>
      <c r="E573" s="625"/>
      <c r="F573" s="634">
        <f>IF($C$577=0,"",IF(C573="[for completion]","",IF(C573="","",C573/$C$577)))</f>
        <v>0</v>
      </c>
      <c r="G573" s="634">
        <f>IF($D$577=0,"",IF(D573="[for completion]","",IF(D573="","",D573/$D$577)))</f>
        <v>0</v>
      </c>
    </row>
    <row r="574" spans="1:7" s="638" customFormat="1" x14ac:dyDescent="0.25">
      <c r="A574" s="624" t="s">
        <v>2672</v>
      </c>
      <c r="B574" s="628" t="s">
        <v>1946</v>
      </c>
      <c r="C574" s="633">
        <f>+'[1]B1. HTT Mortgage Assets'!$C574</f>
        <v>1.1184E-4</v>
      </c>
      <c r="D574" s="633">
        <f>+'[1]B1. HTT Mortgage Assets'!$D$574</f>
        <v>1</v>
      </c>
      <c r="E574" s="625"/>
      <c r="F574" s="634">
        <f t="shared" ref="F574:F576" si="29">IF($C$577=0,"",IF(C574="[for completion]","",IF(C574="","",C574/$C$577)))</f>
        <v>2.0274628050856183E-7</v>
      </c>
      <c r="G574" s="634">
        <f t="shared" ref="G574:G576" si="30">IF($D$577=0,"",IF(D574="[for completion]","",IF(D574="","",D574/$D$577)))</f>
        <v>7.1942446043165471E-3</v>
      </c>
    </row>
    <row r="575" spans="1:7" s="638" customFormat="1" x14ac:dyDescent="0.25">
      <c r="A575" s="624" t="s">
        <v>2673</v>
      </c>
      <c r="B575" s="623" t="s">
        <v>1841</v>
      </c>
      <c r="C575" s="633"/>
      <c r="D575" s="633"/>
      <c r="E575" s="625"/>
      <c r="F575" s="634" t="str">
        <f t="shared" si="29"/>
        <v/>
      </c>
      <c r="G575" s="634" t="str">
        <f t="shared" si="30"/>
        <v/>
      </c>
    </row>
    <row r="576" spans="1:7" s="638" customFormat="1" x14ac:dyDescent="0.25">
      <c r="A576" s="624" t="s">
        <v>2674</v>
      </c>
      <c r="B576" s="624" t="s">
        <v>1870</v>
      </c>
      <c r="C576" s="633">
        <f>+'[1]B1. HTT Mortgage Assets'!$C$576</f>
        <v>551.62529761000008</v>
      </c>
      <c r="D576" s="633">
        <f>+'[1]B1. HTT Mortgage Assets'!$D$576</f>
        <v>138</v>
      </c>
      <c r="E576" s="625"/>
      <c r="F576" s="634">
        <f t="shared" si="29"/>
        <v>0.99999979725371946</v>
      </c>
      <c r="G576" s="634">
        <f t="shared" si="30"/>
        <v>0.9928057553956835</v>
      </c>
    </row>
    <row r="577" spans="1:7" s="638" customFormat="1" x14ac:dyDescent="0.25">
      <c r="A577" s="624" t="s">
        <v>2675</v>
      </c>
      <c r="B577" s="623" t="s">
        <v>94</v>
      </c>
      <c r="C577" s="633">
        <f>SUM(C573:C576)</f>
        <v>551.62540945000012</v>
      </c>
      <c r="D577" s="633">
        <f>SUM(D573:D576)</f>
        <v>139</v>
      </c>
      <c r="E577" s="625"/>
      <c r="F577" s="635">
        <f>SUM(F573:F576)</f>
        <v>1</v>
      </c>
      <c r="G577" s="635">
        <f>SUM(G573:G576)</f>
        <v>1</v>
      </c>
    </row>
    <row r="578" spans="1:7" outlineLevel="1" x14ac:dyDescent="0.25">
      <c r="B578" s="51"/>
    </row>
    <row r="579" spans="1:7" x14ac:dyDescent="0.25">
      <c r="A579" s="689"/>
      <c r="B579" s="689" t="s">
        <v>2552</v>
      </c>
      <c r="C579" s="690" t="s">
        <v>61</v>
      </c>
      <c r="D579" s="690" t="s">
        <v>1944</v>
      </c>
      <c r="E579" s="690"/>
      <c r="F579" s="690" t="s">
        <v>516</v>
      </c>
      <c r="G579" s="690" t="s">
        <v>1945</v>
      </c>
    </row>
    <row r="580" spans="1:7" x14ac:dyDescent="0.25">
      <c r="A580" s="624" t="s">
        <v>2553</v>
      </c>
      <c r="B580" s="623"/>
      <c r="C580" s="632"/>
      <c r="D580" s="633"/>
      <c r="E580" s="629"/>
      <c r="F580" s="634" t="str">
        <f>IF($C$598=0,"",IF(C580="[for completion]","",IF(C580="","",C580/$C$598)))</f>
        <v/>
      </c>
      <c r="G580" s="634" t="str">
        <f>IF($D$598=0,"",IF(D580="[for completion]","",IF(D580="","",D580/$D$598)))</f>
        <v/>
      </c>
    </row>
    <row r="581" spans="1:7" x14ac:dyDescent="0.25">
      <c r="A581" s="624" t="s">
        <v>2554</v>
      </c>
      <c r="B581" s="623"/>
      <c r="C581" s="632"/>
      <c r="D581" s="633"/>
      <c r="E581" s="629"/>
      <c r="F581" s="634" t="str">
        <f t="shared" ref="F581:F598" si="31">IF($C$598=0,"",IF(C581="[for completion]","",IF(C581="","",C581/$C$598)))</f>
        <v/>
      </c>
      <c r="G581" s="634" t="str">
        <f t="shared" ref="G581:G598" si="32">IF($D$598=0,"",IF(D581="[for completion]","",IF(D581="","",D581/$D$598)))</f>
        <v/>
      </c>
    </row>
    <row r="582" spans="1:7" x14ac:dyDescent="0.25">
      <c r="A582" s="624" t="s">
        <v>2555</v>
      </c>
      <c r="B582" s="623"/>
      <c r="C582" s="632"/>
      <c r="D582" s="633"/>
      <c r="E582" s="629"/>
      <c r="F582" s="634" t="str">
        <f t="shared" si="31"/>
        <v/>
      </c>
      <c r="G582" s="634" t="str">
        <f t="shared" si="32"/>
        <v/>
      </c>
    </row>
    <row r="583" spans="1:7" x14ac:dyDescent="0.25">
      <c r="A583" s="624" t="s">
        <v>2556</v>
      </c>
      <c r="B583" s="623"/>
      <c r="C583" s="632"/>
      <c r="D583" s="633"/>
      <c r="E583" s="629"/>
      <c r="F583" s="634" t="str">
        <f t="shared" si="31"/>
        <v/>
      </c>
      <c r="G583" s="634" t="str">
        <f t="shared" si="32"/>
        <v/>
      </c>
    </row>
    <row r="584" spans="1:7" x14ac:dyDescent="0.25">
      <c r="A584" s="624" t="s">
        <v>2557</v>
      </c>
      <c r="B584" s="623"/>
      <c r="C584" s="632"/>
      <c r="D584" s="633"/>
      <c r="E584" s="629"/>
      <c r="F584" s="634" t="str">
        <f t="shared" si="31"/>
        <v/>
      </c>
      <c r="G584" s="634" t="str">
        <f t="shared" si="32"/>
        <v/>
      </c>
    </row>
    <row r="585" spans="1:7" x14ac:dyDescent="0.25">
      <c r="A585" s="624" t="s">
        <v>2558</v>
      </c>
      <c r="B585" s="623"/>
      <c r="C585" s="632"/>
      <c r="D585" s="633"/>
      <c r="E585" s="629"/>
      <c r="F585" s="634" t="str">
        <f t="shared" si="31"/>
        <v/>
      </c>
      <c r="G585" s="634" t="str">
        <f t="shared" si="32"/>
        <v/>
      </c>
    </row>
    <row r="586" spans="1:7" x14ac:dyDescent="0.25">
      <c r="A586" s="624" t="s">
        <v>2559</v>
      </c>
      <c r="B586" s="623"/>
      <c r="C586" s="632"/>
      <c r="D586" s="633"/>
      <c r="E586" s="629"/>
      <c r="F586" s="634" t="str">
        <f t="shared" si="31"/>
        <v/>
      </c>
      <c r="G586" s="634" t="str">
        <f t="shared" si="32"/>
        <v/>
      </c>
    </row>
    <row r="587" spans="1:7" x14ac:dyDescent="0.25">
      <c r="A587" s="624" t="s">
        <v>2560</v>
      </c>
      <c r="B587" s="623"/>
      <c r="C587" s="632"/>
      <c r="D587" s="633"/>
      <c r="E587" s="629"/>
      <c r="F587" s="634" t="str">
        <f t="shared" si="31"/>
        <v/>
      </c>
      <c r="G587" s="634" t="str">
        <f t="shared" si="32"/>
        <v/>
      </c>
    </row>
    <row r="588" spans="1:7" x14ac:dyDescent="0.25">
      <c r="A588" s="624" t="s">
        <v>2561</v>
      </c>
      <c r="B588" s="623"/>
      <c r="C588" s="632"/>
      <c r="D588" s="633"/>
      <c r="E588" s="629"/>
      <c r="F588" s="634" t="str">
        <f t="shared" si="31"/>
        <v/>
      </c>
      <c r="G588" s="634" t="str">
        <f t="shared" si="32"/>
        <v/>
      </c>
    </row>
    <row r="589" spans="1:7" x14ac:dyDescent="0.25">
      <c r="A589" s="624" t="s">
        <v>2562</v>
      </c>
      <c r="B589" s="623"/>
      <c r="C589" s="632"/>
      <c r="D589" s="633"/>
      <c r="E589" s="629"/>
      <c r="F589" s="634" t="str">
        <f t="shared" si="31"/>
        <v/>
      </c>
      <c r="G589" s="634" t="str">
        <f t="shared" si="32"/>
        <v/>
      </c>
    </row>
    <row r="590" spans="1:7" x14ac:dyDescent="0.25">
      <c r="A590" s="624" t="s">
        <v>2563</v>
      </c>
      <c r="B590" s="623"/>
      <c r="C590" s="632"/>
      <c r="D590" s="633"/>
      <c r="E590" s="629"/>
      <c r="F590" s="634" t="str">
        <f t="shared" si="31"/>
        <v/>
      </c>
      <c r="G590" s="634" t="str">
        <f t="shared" si="32"/>
        <v/>
      </c>
    </row>
    <row r="591" spans="1:7" x14ac:dyDescent="0.25">
      <c r="A591" s="624" t="s">
        <v>2564</v>
      </c>
      <c r="B591" s="623"/>
      <c r="C591" s="632"/>
      <c r="D591" s="633"/>
      <c r="E591" s="629"/>
      <c r="F591" s="634" t="str">
        <f t="shared" si="31"/>
        <v/>
      </c>
      <c r="G591" s="634" t="str">
        <f t="shared" si="32"/>
        <v/>
      </c>
    </row>
    <row r="592" spans="1:7" x14ac:dyDescent="0.25">
      <c r="A592" s="624" t="s">
        <v>2565</v>
      </c>
      <c r="B592" s="623"/>
      <c r="C592" s="632"/>
      <c r="D592" s="633"/>
      <c r="E592" s="629"/>
      <c r="F592" s="634" t="str">
        <f t="shared" si="31"/>
        <v/>
      </c>
      <c r="G592" s="634" t="str">
        <f t="shared" si="32"/>
        <v/>
      </c>
    </row>
    <row r="593" spans="1:7" x14ac:dyDescent="0.25">
      <c r="A593" s="624" t="s">
        <v>2566</v>
      </c>
      <c r="B593" s="623"/>
      <c r="C593" s="632"/>
      <c r="D593" s="633"/>
      <c r="E593" s="629"/>
      <c r="F593" s="634" t="str">
        <f t="shared" si="31"/>
        <v/>
      </c>
      <c r="G593" s="634" t="str">
        <f t="shared" si="32"/>
        <v/>
      </c>
    </row>
    <row r="594" spans="1:7" x14ac:dyDescent="0.25">
      <c r="A594" s="624" t="s">
        <v>2567</v>
      </c>
      <c r="B594" s="623"/>
      <c r="C594" s="632"/>
      <c r="D594" s="633"/>
      <c r="E594" s="629"/>
      <c r="F594" s="634" t="str">
        <f t="shared" si="31"/>
        <v/>
      </c>
      <c r="G594" s="634" t="str">
        <f t="shared" si="32"/>
        <v/>
      </c>
    </row>
    <row r="595" spans="1:7" x14ac:dyDescent="0.25">
      <c r="A595" s="624" t="s">
        <v>2568</v>
      </c>
      <c r="B595" s="623"/>
      <c r="C595" s="632"/>
      <c r="D595" s="633"/>
      <c r="E595" s="629"/>
      <c r="F595" s="634" t="str">
        <f t="shared" si="31"/>
        <v/>
      </c>
      <c r="G595" s="634" t="str">
        <f t="shared" si="32"/>
        <v/>
      </c>
    </row>
    <row r="596" spans="1:7" x14ac:dyDescent="0.25">
      <c r="A596" s="624" t="s">
        <v>2569</v>
      </c>
      <c r="B596" s="623"/>
      <c r="C596" s="632"/>
      <c r="D596" s="633"/>
      <c r="E596" s="629"/>
      <c r="F596" s="634" t="str">
        <f t="shared" si="31"/>
        <v/>
      </c>
      <c r="G596" s="634" t="str">
        <f t="shared" si="32"/>
        <v/>
      </c>
    </row>
    <row r="597" spans="1:7" x14ac:dyDescent="0.25">
      <c r="A597" s="624" t="s">
        <v>2570</v>
      </c>
      <c r="B597" s="623" t="s">
        <v>1870</v>
      </c>
      <c r="C597" s="632">
        <f>'[1]B1. HTT Mortgage Assets'!$C$597</f>
        <v>551.62540945000001</v>
      </c>
      <c r="D597" s="633">
        <f>'[1]B1. HTT Mortgage Assets'!$D$597</f>
        <v>139</v>
      </c>
      <c r="E597" s="629"/>
      <c r="F597" s="634">
        <f t="shared" si="31"/>
        <v>1</v>
      </c>
      <c r="G597" s="634">
        <f t="shared" si="32"/>
        <v>1</v>
      </c>
    </row>
    <row r="598" spans="1:7" x14ac:dyDescent="0.25">
      <c r="A598" s="624" t="s">
        <v>2571</v>
      </c>
      <c r="B598" s="623" t="s">
        <v>94</v>
      </c>
      <c r="C598" s="632">
        <f>SUM(C580:C597)</f>
        <v>551.62540945000001</v>
      </c>
      <c r="D598" s="633">
        <f>SUM(D580:D597)</f>
        <v>139</v>
      </c>
      <c r="E598" s="629"/>
      <c r="F598" s="634">
        <f t="shared" si="31"/>
        <v>1</v>
      </c>
      <c r="G598" s="634">
        <f t="shared" si="32"/>
        <v>1</v>
      </c>
    </row>
  </sheetData>
  <protectedRanges>
    <protectedRange sqref="C287:D308 C310:D331 C333:D344 C346:D352 C356:D359" name="Optional ECBECAIs_2_1"/>
    <protectedRange sqref="B287:B304 B310:B327" name="Mortgage Assets III_1_1"/>
    <protectedRange sqref="C353:D354 C360:D360" name="Optional ECBECAIs_2_2_1"/>
    <protectedRange sqref="C514:D535 C537:D558 C560:D570 C573:D576" name="Optional ECBECAIs_2_1_1"/>
    <protectedRange sqref="B514:B531 B537:B554" name="Mortgage Assets III_2"/>
    <protectedRange sqref="C577:D577" name="Optional ECBECAIs_2_3"/>
    <protectedRange sqref="C361:D361" name="Optional ECBECAIs_2_2"/>
    <protectedRange sqref="C363:D381" name="Optional ECBECAIs_2_4"/>
    <protectedRange sqref="B363:B379" name="Mortgage Assets III_1_1_1"/>
    <protectedRange sqref="F382:G410 B382:D410" name="Mortgage Asset IV_3_1_1"/>
    <protectedRange sqref="C580:D598" name="Optional ECBECAIs_2_5"/>
    <protectedRange sqref="B580:B597" name="Mortgage Assets III_1_2"/>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54" max="6" man="1"/>
    <brk id="5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A137" zoomScaleNormal="100" workbookViewId="0">
      <selection activeCell="A156" sqref="A156"/>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100" customWidth="1"/>
    <col min="7" max="7" width="40.7109375" style="11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819</v>
      </c>
      <c r="B1" s="19"/>
      <c r="C1" s="20"/>
      <c r="D1" s="20"/>
      <c r="E1" s="20"/>
      <c r="F1" s="692" t="s">
        <v>2676</v>
      </c>
      <c r="H1" s="20"/>
      <c r="I1" s="19"/>
      <c r="J1" s="20"/>
      <c r="K1" s="20"/>
      <c r="L1" s="20"/>
      <c r="M1" s="20"/>
    </row>
    <row r="2" spans="1:14" ht="15.75" thickBot="1" x14ac:dyDescent="0.3">
      <c r="A2" s="20"/>
      <c r="B2" s="20"/>
      <c r="C2" s="20"/>
      <c r="D2" s="20"/>
      <c r="E2" s="20"/>
      <c r="F2" s="110"/>
      <c r="H2"/>
      <c r="L2" s="20"/>
      <c r="M2" s="20"/>
    </row>
    <row r="3" spans="1:14" ht="19.5" thickBot="1" x14ac:dyDescent="0.3">
      <c r="A3" s="23"/>
      <c r="B3" s="24" t="s">
        <v>22</v>
      </c>
      <c r="C3" s="25" t="s">
        <v>1231</v>
      </c>
      <c r="D3" s="23"/>
      <c r="E3" s="23"/>
      <c r="F3" s="117"/>
      <c r="G3" s="117"/>
      <c r="H3"/>
      <c r="L3" s="20"/>
      <c r="M3" s="20"/>
    </row>
    <row r="4" spans="1:14" ht="15.75" thickBot="1" x14ac:dyDescent="0.3">
      <c r="H4"/>
      <c r="L4" s="20"/>
      <c r="M4" s="20"/>
    </row>
    <row r="5" spans="1:14" ht="18.75" x14ac:dyDescent="0.25">
      <c r="B5" s="27" t="s">
        <v>820</v>
      </c>
      <c r="C5" s="26"/>
      <c r="E5" s="28"/>
      <c r="F5" s="118"/>
      <c r="H5"/>
      <c r="L5" s="20"/>
      <c r="M5" s="20"/>
    </row>
    <row r="6" spans="1:14" ht="15.75" thickBot="1" x14ac:dyDescent="0.3">
      <c r="B6" s="31" t="s">
        <v>821</v>
      </c>
      <c r="H6"/>
      <c r="L6" s="20"/>
      <c r="M6" s="20"/>
    </row>
    <row r="7" spans="1:14" s="75" customFormat="1" x14ac:dyDescent="0.25">
      <c r="A7" s="22"/>
      <c r="B7" s="46"/>
      <c r="C7" s="22"/>
      <c r="D7" s="22"/>
      <c r="E7" s="22"/>
      <c r="F7" s="100"/>
      <c r="G7" s="110"/>
      <c r="H7"/>
      <c r="I7" s="22"/>
      <c r="J7" s="22"/>
      <c r="K7" s="22"/>
      <c r="L7" s="20"/>
      <c r="M7" s="20"/>
      <c r="N7" s="20"/>
    </row>
    <row r="8" spans="1:14" ht="37.5" x14ac:dyDescent="0.25">
      <c r="A8" s="33" t="s">
        <v>31</v>
      </c>
      <c r="B8" s="33" t="s">
        <v>821</v>
      </c>
      <c r="C8" s="34"/>
      <c r="D8" s="34"/>
      <c r="E8" s="34"/>
      <c r="F8" s="119"/>
      <c r="G8" s="120"/>
      <c r="H8"/>
      <c r="I8" s="38"/>
      <c r="J8" s="28"/>
      <c r="K8" s="28"/>
      <c r="L8" s="28"/>
      <c r="M8" s="28"/>
    </row>
    <row r="9" spans="1:14" ht="15" customHeight="1" x14ac:dyDescent="0.25">
      <c r="A9" s="40"/>
      <c r="B9" s="41" t="s">
        <v>822</v>
      </c>
      <c r="C9" s="40"/>
      <c r="D9" s="40"/>
      <c r="E9" s="40"/>
      <c r="F9" s="121"/>
      <c r="G9" s="121"/>
      <c r="H9"/>
      <c r="I9" s="38"/>
      <c r="J9" s="35"/>
      <c r="K9" s="35"/>
      <c r="L9" s="35"/>
      <c r="M9" s="53"/>
      <c r="N9" s="53"/>
    </row>
    <row r="10" spans="1:14" x14ac:dyDescent="0.25">
      <c r="A10" s="22" t="s">
        <v>823</v>
      </c>
      <c r="B10" s="22" t="s">
        <v>824</v>
      </c>
      <c r="C10" s="98">
        <f>'[1]B2. HTT Public Sector Assets'!$C$10</f>
        <v>7761</v>
      </c>
      <c r="E10" s="38"/>
      <c r="F10" s="112"/>
      <c r="H10"/>
      <c r="I10" s="38"/>
      <c r="L10" s="38"/>
      <c r="M10" s="38"/>
    </row>
    <row r="11" spans="1:14" outlineLevel="1" x14ac:dyDescent="0.25">
      <c r="A11" s="22" t="s">
        <v>825</v>
      </c>
      <c r="B11" s="51" t="s">
        <v>508</v>
      </c>
      <c r="C11" s="98">
        <f>'[1]B2. HTT Public Sector Assets'!$C$11</f>
        <v>3356</v>
      </c>
      <c r="E11" s="38"/>
      <c r="F11" s="112"/>
      <c r="H11"/>
      <c r="I11" s="38"/>
      <c r="L11" s="38"/>
      <c r="M11" s="38"/>
    </row>
    <row r="12" spans="1:14" outlineLevel="1" x14ac:dyDescent="0.25">
      <c r="A12" s="22" t="s">
        <v>826</v>
      </c>
      <c r="B12" s="51" t="s">
        <v>510</v>
      </c>
      <c r="E12" s="38"/>
      <c r="F12" s="493"/>
      <c r="H12"/>
      <c r="I12" s="38"/>
      <c r="L12" s="38"/>
      <c r="M12" s="38"/>
    </row>
    <row r="13" spans="1:14" outlineLevel="1" x14ac:dyDescent="0.25">
      <c r="A13" s="22" t="s">
        <v>827</v>
      </c>
      <c r="E13" s="38"/>
      <c r="F13" s="112"/>
      <c r="H13"/>
      <c r="I13" s="38"/>
      <c r="L13" s="38"/>
      <c r="M13" s="38"/>
    </row>
    <row r="14" spans="1:14" outlineLevel="1" x14ac:dyDescent="0.25">
      <c r="A14" s="22" t="s">
        <v>828</v>
      </c>
      <c r="E14" s="38"/>
      <c r="F14" s="112"/>
      <c r="H14"/>
      <c r="I14" s="38"/>
      <c r="L14" s="38"/>
      <c r="M14" s="38"/>
    </row>
    <row r="15" spans="1:14" outlineLevel="1" x14ac:dyDescent="0.25">
      <c r="A15" s="22" t="s">
        <v>829</v>
      </c>
      <c r="E15" s="38"/>
      <c r="F15" s="112"/>
      <c r="H15"/>
      <c r="I15" s="38"/>
      <c r="L15" s="38"/>
      <c r="M15" s="38"/>
    </row>
    <row r="16" spans="1:14" outlineLevel="1" x14ac:dyDescent="0.25">
      <c r="A16" s="22" t="s">
        <v>830</v>
      </c>
      <c r="E16" s="38"/>
      <c r="F16" s="112"/>
      <c r="H16"/>
      <c r="I16" s="38"/>
      <c r="L16" s="38"/>
      <c r="M16" s="38"/>
    </row>
    <row r="17" spans="1:14" outlineLevel="1" x14ac:dyDescent="0.25">
      <c r="A17" s="22" t="s">
        <v>831</v>
      </c>
      <c r="E17" s="38"/>
      <c r="F17" s="112"/>
      <c r="H17"/>
      <c r="I17" s="38"/>
      <c r="L17" s="38"/>
      <c r="M17" s="38"/>
    </row>
    <row r="18" spans="1:14" x14ac:dyDescent="0.25">
      <c r="A18" s="40"/>
      <c r="B18" s="40" t="s">
        <v>832</v>
      </c>
      <c r="C18" s="40" t="s">
        <v>688</v>
      </c>
      <c r="D18" s="40" t="s">
        <v>833</v>
      </c>
      <c r="E18" s="40"/>
      <c r="F18" s="124" t="s">
        <v>834</v>
      </c>
      <c r="G18" s="124" t="s">
        <v>835</v>
      </c>
      <c r="H18"/>
      <c r="I18" s="74"/>
      <c r="J18" s="35"/>
      <c r="K18" s="35"/>
      <c r="L18" s="28"/>
      <c r="M18" s="35"/>
      <c r="N18" s="35"/>
    </row>
    <row r="19" spans="1:14" x14ac:dyDescent="0.25">
      <c r="A19" s="22" t="s">
        <v>836</v>
      </c>
      <c r="B19" s="22" t="s">
        <v>837</v>
      </c>
      <c r="C19" s="98">
        <f>'[1]B2. HTT Public Sector Assets'!$C$19</f>
        <v>3482.364428259245</v>
      </c>
      <c r="D19" s="98">
        <f>'[1]B2. HTT Public Sector Assets'!$D$19</f>
        <v>7761</v>
      </c>
      <c r="E19" s="35"/>
      <c r="F19" s="116"/>
      <c r="G19" s="116"/>
      <c r="H19"/>
      <c r="I19" s="38"/>
      <c r="L19" s="35"/>
      <c r="M19" s="53"/>
      <c r="N19" s="53"/>
    </row>
    <row r="20" spans="1:14" x14ac:dyDescent="0.25">
      <c r="A20" s="35"/>
      <c r="B20" s="74"/>
      <c r="C20" s="35"/>
      <c r="D20" s="35"/>
      <c r="E20" s="35"/>
      <c r="F20" s="116"/>
      <c r="G20" s="116"/>
      <c r="H20"/>
      <c r="I20" s="74"/>
      <c r="J20" s="35"/>
      <c r="K20" s="35"/>
      <c r="L20" s="35"/>
      <c r="M20" s="53"/>
      <c r="N20" s="53"/>
    </row>
    <row r="21" spans="1:14" x14ac:dyDescent="0.25">
      <c r="B21" s="22" t="s">
        <v>693</v>
      </c>
      <c r="C21" s="35"/>
      <c r="D21" s="35"/>
      <c r="E21" s="35"/>
      <c r="F21" s="116"/>
      <c r="G21" s="116"/>
      <c r="H21"/>
      <c r="I21" s="38"/>
      <c r="J21" s="35"/>
      <c r="K21" s="35"/>
      <c r="L21" s="35"/>
      <c r="M21" s="53"/>
      <c r="N21" s="53"/>
    </row>
    <row r="22" spans="1:14" x14ac:dyDescent="0.25">
      <c r="A22" s="22" t="s">
        <v>838</v>
      </c>
      <c r="B22" s="38" t="s">
        <v>1235</v>
      </c>
      <c r="C22" s="98">
        <f>'[1]B2. HTT Public Sector Assets'!C22</f>
        <v>702.79402009628154</v>
      </c>
      <c r="D22" s="98">
        <f>'[1]B2. HTT Public Sector Assets'!D22</f>
        <v>3443</v>
      </c>
      <c r="E22" s="38"/>
      <c r="F22" s="112">
        <f>IF($C$37=0,"",IF(C22="[for completion]","",C22/$C$37))</f>
        <v>2.6003760423490802E-2</v>
      </c>
      <c r="G22" s="112">
        <f>IF($D$37=0,"",IF(D22="[for completion]","",D22/$D$37))</f>
        <v>0.44362839840226775</v>
      </c>
      <c r="H22"/>
      <c r="I22" s="38"/>
      <c r="L22" s="38"/>
      <c r="M22" s="48"/>
      <c r="N22" s="48"/>
    </row>
    <row r="23" spans="1:14" x14ac:dyDescent="0.25">
      <c r="A23" s="22" t="s">
        <v>839</v>
      </c>
      <c r="B23" s="38" t="s">
        <v>1236</v>
      </c>
      <c r="C23" s="98">
        <f>'[1]B2. HTT Public Sector Assets'!C23</f>
        <v>936.06916900438978</v>
      </c>
      <c r="D23" s="98">
        <f>'[1]B2. HTT Public Sector Assets'!D23</f>
        <v>1307</v>
      </c>
      <c r="E23" s="38"/>
      <c r="F23" s="112">
        <f t="shared" ref="F23:F28" si="0">IF($C$37=0,"",IF(C23="[for completion]","",C23/$C$37))</f>
        <v>3.4635067622333433E-2</v>
      </c>
      <c r="G23" s="112">
        <f t="shared" ref="G23:G28" si="1">IF($D$37=0,"",IF(D23="[for completion]","",D23/$D$37))</f>
        <v>0.16840613323025383</v>
      </c>
      <c r="H23"/>
      <c r="I23" s="38"/>
      <c r="L23" s="38"/>
      <c r="M23" s="48"/>
      <c r="N23" s="48"/>
    </row>
    <row r="24" spans="1:14" x14ac:dyDescent="0.25">
      <c r="A24" s="22" t="s">
        <v>840</v>
      </c>
      <c r="B24" s="38" t="s">
        <v>1237</v>
      </c>
      <c r="C24" s="98">
        <f>'[1]B2. HTT Public Sector Assets'!C24</f>
        <v>4795.9219399623289</v>
      </c>
      <c r="D24" s="98">
        <f>'[1]B2. HTT Public Sector Assets'!D24</f>
        <v>2091</v>
      </c>
      <c r="F24" s="112">
        <f t="shared" si="0"/>
        <v>0.17745171639260435</v>
      </c>
      <c r="G24" s="112">
        <f t="shared" si="1"/>
        <v>0.26942404329339004</v>
      </c>
      <c r="H24"/>
      <c r="I24" s="38"/>
      <c r="M24" s="48"/>
      <c r="N24" s="48"/>
    </row>
    <row r="25" spans="1:14" x14ac:dyDescent="0.25">
      <c r="A25" s="22" t="s">
        <v>841</v>
      </c>
      <c r="B25" s="38" t="s">
        <v>1238</v>
      </c>
      <c r="C25" s="98">
        <f>'[1]B2. HTT Public Sector Assets'!C25</f>
        <v>3393.9344503119996</v>
      </c>
      <c r="D25" s="98">
        <f>'[1]B2. HTT Public Sector Assets'!D25</f>
        <v>464</v>
      </c>
      <c r="E25" s="57"/>
      <c r="F25" s="112">
        <f t="shared" si="0"/>
        <v>0.12557741787110596</v>
      </c>
      <c r="G25" s="112">
        <f t="shared" si="1"/>
        <v>5.9786110037366322E-2</v>
      </c>
      <c r="H25"/>
      <c r="I25" s="38"/>
      <c r="L25" s="57"/>
      <c r="M25" s="48"/>
      <c r="N25" s="48"/>
    </row>
    <row r="26" spans="1:14" x14ac:dyDescent="0.25">
      <c r="A26" s="22" t="s">
        <v>842</v>
      </c>
      <c r="B26" s="38" t="s">
        <v>1239</v>
      </c>
      <c r="C26" s="98">
        <f>'[1]B2. HTT Public Sector Assets'!C26</f>
        <v>7926.4326494949983</v>
      </c>
      <c r="D26" s="98">
        <f>'[1]B2. HTT Public Sector Assets'!D26</f>
        <v>394</v>
      </c>
      <c r="E26" s="57"/>
      <c r="F26" s="112">
        <f t="shared" si="0"/>
        <v>0.29328231279225414</v>
      </c>
      <c r="G26" s="112">
        <f t="shared" si="1"/>
        <v>5.0766653781729155E-2</v>
      </c>
      <c r="H26"/>
      <c r="I26" s="38"/>
      <c r="L26" s="57"/>
      <c r="M26" s="48"/>
      <c r="N26" s="48"/>
    </row>
    <row r="27" spans="1:14" x14ac:dyDescent="0.25">
      <c r="A27" s="22" t="s">
        <v>843</v>
      </c>
      <c r="B27" s="38" t="s">
        <v>1240</v>
      </c>
      <c r="C27" s="98">
        <f>'[1]B2. HTT Public Sector Assets'!C27</f>
        <v>1883.2892317800001</v>
      </c>
      <c r="D27" s="98">
        <f>'[1]B2. HTT Public Sector Assets'!D27</f>
        <v>27</v>
      </c>
      <c r="E27" s="57"/>
      <c r="F27" s="112">
        <f t="shared" si="0"/>
        <v>6.968272437013337E-2</v>
      </c>
      <c r="G27" s="112">
        <f t="shared" si="1"/>
        <v>3.4789331271743332E-3</v>
      </c>
      <c r="H27"/>
      <c r="I27" s="38"/>
      <c r="L27" s="57"/>
      <c r="M27" s="48"/>
      <c r="N27" s="48"/>
    </row>
    <row r="28" spans="1:14" x14ac:dyDescent="0.25">
      <c r="A28" s="22" t="s">
        <v>844</v>
      </c>
      <c r="B28" s="38" t="s">
        <v>1241</v>
      </c>
      <c r="C28" s="98">
        <f>'[1]B2. HTT Public Sector Assets'!C28</f>
        <v>7388.18886707</v>
      </c>
      <c r="D28" s="98">
        <f>'[1]B2. HTT Public Sector Assets'!D28</f>
        <v>35</v>
      </c>
      <c r="E28" s="57"/>
      <c r="F28" s="112">
        <f t="shared" si="0"/>
        <v>0.27336700052807794</v>
      </c>
      <c r="G28" s="112">
        <f t="shared" si="1"/>
        <v>4.5097281278185797E-3</v>
      </c>
      <c r="H28"/>
      <c r="I28" s="38"/>
      <c r="L28" s="57"/>
      <c r="M28" s="48"/>
      <c r="N28" s="48"/>
    </row>
    <row r="29" spans="1:14" x14ac:dyDescent="0.25">
      <c r="A29" s="22" t="s">
        <v>845</v>
      </c>
      <c r="B29" s="38"/>
      <c r="E29" s="57"/>
      <c r="F29" s="112"/>
      <c r="G29" s="112"/>
      <c r="H29"/>
      <c r="I29" s="38"/>
      <c r="L29" s="57"/>
      <c r="M29" s="48"/>
      <c r="N29" s="48"/>
    </row>
    <row r="30" spans="1:14" x14ac:dyDescent="0.25">
      <c r="A30" s="22" t="s">
        <v>846</v>
      </c>
      <c r="B30" s="38"/>
      <c r="E30" s="57"/>
      <c r="F30" s="112"/>
      <c r="G30" s="112"/>
      <c r="H30"/>
      <c r="I30" s="38"/>
      <c r="L30" s="57"/>
      <c r="M30" s="48"/>
      <c r="N30" s="48"/>
    </row>
    <row r="31" spans="1:14" x14ac:dyDescent="0.25">
      <c r="A31" s="22" t="s">
        <v>847</v>
      </c>
      <c r="B31" s="38"/>
      <c r="E31" s="57"/>
      <c r="F31" s="112"/>
      <c r="G31" s="112"/>
      <c r="H31"/>
      <c r="I31" s="38"/>
      <c r="L31" s="57"/>
      <c r="M31" s="48"/>
      <c r="N31" s="48"/>
    </row>
    <row r="32" spans="1:14" x14ac:dyDescent="0.25">
      <c r="A32" s="22" t="s">
        <v>848</v>
      </c>
      <c r="B32" s="38"/>
      <c r="E32" s="57"/>
      <c r="F32" s="112"/>
      <c r="G32" s="112"/>
      <c r="H32"/>
      <c r="I32" s="38"/>
      <c r="L32" s="57"/>
      <c r="M32" s="48"/>
      <c r="N32" s="48"/>
    </row>
    <row r="33" spans="1:14" x14ac:dyDescent="0.25">
      <c r="A33" s="22" t="s">
        <v>849</v>
      </c>
      <c r="B33" s="38"/>
      <c r="E33" s="57"/>
      <c r="F33" s="112"/>
      <c r="G33" s="112"/>
      <c r="H33"/>
      <c r="I33" s="38"/>
      <c r="L33" s="57"/>
      <c r="M33" s="48"/>
      <c r="N33" s="48"/>
    </row>
    <row r="34" spans="1:14" x14ac:dyDescent="0.25">
      <c r="A34" s="22" t="s">
        <v>850</v>
      </c>
      <c r="B34" s="38"/>
      <c r="E34" s="57"/>
      <c r="F34" s="112"/>
      <c r="G34" s="112"/>
      <c r="H34"/>
      <c r="I34" s="38"/>
      <c r="L34" s="57"/>
      <c r="M34" s="48"/>
      <c r="N34" s="48"/>
    </row>
    <row r="35" spans="1:14" x14ac:dyDescent="0.25">
      <c r="A35" s="22" t="s">
        <v>851</v>
      </c>
      <c r="B35" s="38"/>
      <c r="E35" s="57"/>
      <c r="F35" s="112"/>
      <c r="G35" s="112"/>
      <c r="H35"/>
      <c r="I35" s="38"/>
      <c r="L35" s="57"/>
      <c r="M35" s="48"/>
      <c r="N35" s="48"/>
    </row>
    <row r="36" spans="1:14" x14ac:dyDescent="0.25">
      <c r="A36" s="22" t="s">
        <v>852</v>
      </c>
      <c r="B36" s="38"/>
      <c r="C36" s="106"/>
      <c r="E36" s="57"/>
      <c r="F36" s="48"/>
      <c r="G36" s="112"/>
      <c r="H36"/>
      <c r="I36" s="38"/>
      <c r="L36" s="57"/>
      <c r="M36" s="48"/>
      <c r="N36" s="48"/>
    </row>
    <row r="37" spans="1:14" x14ac:dyDescent="0.25">
      <c r="A37" s="22" t="s">
        <v>853</v>
      </c>
      <c r="B37" s="49" t="s">
        <v>94</v>
      </c>
      <c r="C37" s="47">
        <f>SUM(C22:C36)</f>
        <v>27026.630327719999</v>
      </c>
      <c r="D37" s="47">
        <f>SUM(D22:D36)</f>
        <v>7761</v>
      </c>
      <c r="E37" s="57"/>
      <c r="F37" s="113">
        <f>SUM(F22:F36)</f>
        <v>1</v>
      </c>
      <c r="G37" s="113">
        <f>SUM(G22:G36)</f>
        <v>1</v>
      </c>
      <c r="H37"/>
      <c r="I37" s="49"/>
      <c r="J37" s="38"/>
      <c r="K37" s="38"/>
      <c r="L37" s="57"/>
      <c r="M37" s="50"/>
      <c r="N37" s="50"/>
    </row>
    <row r="38" spans="1:14" x14ac:dyDescent="0.25">
      <c r="A38" s="40"/>
      <c r="B38" s="41" t="s">
        <v>854</v>
      </c>
      <c r="C38" s="40" t="s">
        <v>61</v>
      </c>
      <c r="D38" s="40"/>
      <c r="E38" s="42"/>
      <c r="F38" s="124" t="s">
        <v>834</v>
      </c>
      <c r="G38" s="124"/>
      <c r="H38"/>
      <c r="I38" s="74"/>
      <c r="J38" s="35"/>
      <c r="K38" s="35"/>
      <c r="L38" s="28"/>
      <c r="M38" s="35"/>
      <c r="N38" s="35"/>
    </row>
    <row r="39" spans="1:14" x14ac:dyDescent="0.25">
      <c r="A39" s="22" t="s">
        <v>855</v>
      </c>
      <c r="B39" s="38" t="s">
        <v>856</v>
      </c>
      <c r="C39" s="98">
        <f>'[1]B2. HTT Public Sector Assets'!C39</f>
        <v>21227.145114160005</v>
      </c>
      <c r="E39" s="76"/>
      <c r="F39" s="112">
        <f>IF($C$42=0,"",IF(C39="[for completion]","",C39/$C$42))</f>
        <v>0.78541590366601088</v>
      </c>
      <c r="G39" s="112"/>
      <c r="H39"/>
      <c r="I39" s="38"/>
      <c r="L39" s="76"/>
      <c r="M39" s="48"/>
      <c r="N39" s="47"/>
    </row>
    <row r="40" spans="1:14" x14ac:dyDescent="0.25">
      <c r="A40" s="22" t="s">
        <v>857</v>
      </c>
      <c r="B40" s="38" t="s">
        <v>858</v>
      </c>
      <c r="C40" s="98">
        <f>'[1]B2. HTT Public Sector Assets'!C40</f>
        <v>5799.4850000000006</v>
      </c>
      <c r="E40" s="76"/>
      <c r="F40" s="112">
        <f t="shared" ref="F40:F41" si="2">IF($C$42=0,"",IF(C40="[for completion]","",C40/$C$42))</f>
        <v>0.21458409633398906</v>
      </c>
      <c r="G40" s="112"/>
      <c r="H40"/>
      <c r="I40" s="38"/>
      <c r="L40" s="76"/>
      <c r="M40" s="48"/>
      <c r="N40" s="47"/>
    </row>
    <row r="41" spans="1:14" x14ac:dyDescent="0.25">
      <c r="A41" s="22" t="s">
        <v>859</v>
      </c>
      <c r="B41" s="38" t="s">
        <v>92</v>
      </c>
      <c r="C41" s="98">
        <f>'[1]B2. HTT Public Sector Assets'!C41</f>
        <v>0</v>
      </c>
      <c r="E41" s="57"/>
      <c r="F41" s="112">
        <f t="shared" si="2"/>
        <v>0</v>
      </c>
      <c r="G41" s="112"/>
      <c r="H41"/>
      <c r="I41" s="38"/>
      <c r="L41" s="57"/>
      <c r="M41" s="48"/>
      <c r="N41" s="47"/>
    </row>
    <row r="42" spans="1:14" x14ac:dyDescent="0.25">
      <c r="A42" s="22" t="s">
        <v>860</v>
      </c>
      <c r="B42" s="49" t="s">
        <v>94</v>
      </c>
      <c r="C42" s="47">
        <f>SUM(C39:C41)</f>
        <v>27026.630114160005</v>
      </c>
      <c r="D42" s="38"/>
      <c r="E42" s="57"/>
      <c r="F42" s="113">
        <f>SUM(F39:F41)</f>
        <v>1</v>
      </c>
      <c r="G42" s="112"/>
      <c r="H42"/>
      <c r="I42" s="38"/>
      <c r="L42" s="57"/>
      <c r="M42" s="48"/>
      <c r="N42" s="47"/>
    </row>
    <row r="43" spans="1:14" hidden="1" outlineLevel="1" x14ac:dyDescent="0.25">
      <c r="A43" s="22" t="s">
        <v>861</v>
      </c>
      <c r="B43" s="49"/>
      <c r="C43" s="38"/>
      <c r="D43" s="38"/>
      <c r="E43" s="57"/>
      <c r="F43" s="113"/>
      <c r="G43" s="112"/>
      <c r="H43"/>
      <c r="I43" s="38"/>
      <c r="L43" s="57"/>
      <c r="M43" s="48"/>
      <c r="N43" s="47"/>
    </row>
    <row r="44" spans="1:14" hidden="1" outlineLevel="1" x14ac:dyDescent="0.25">
      <c r="A44" s="22" t="s">
        <v>862</v>
      </c>
      <c r="B44" s="49"/>
      <c r="C44" s="38"/>
      <c r="D44" s="38"/>
      <c r="E44" s="57"/>
      <c r="F44" s="113"/>
      <c r="G44" s="112"/>
      <c r="H44"/>
      <c r="I44" s="38"/>
      <c r="L44" s="57"/>
      <c r="M44" s="48"/>
      <c r="N44" s="47"/>
    </row>
    <row r="45" spans="1:14" hidden="1" outlineLevel="1" x14ac:dyDescent="0.25">
      <c r="A45" s="22" t="s">
        <v>863</v>
      </c>
      <c r="B45" s="38"/>
      <c r="E45" s="57"/>
      <c r="F45" s="112"/>
      <c r="G45" s="112"/>
      <c r="H45"/>
      <c r="I45" s="38"/>
      <c r="L45" s="57"/>
      <c r="M45" s="48"/>
      <c r="N45" s="47"/>
    </row>
    <row r="46" spans="1:14" hidden="1" outlineLevel="1" x14ac:dyDescent="0.25">
      <c r="A46" s="22" t="s">
        <v>864</v>
      </c>
      <c r="B46" s="38"/>
      <c r="E46" s="57"/>
      <c r="F46" s="48"/>
      <c r="G46" s="112"/>
      <c r="H46"/>
      <c r="I46" s="38"/>
      <c r="L46" s="57"/>
      <c r="M46" s="48"/>
      <c r="N46" s="47"/>
    </row>
    <row r="47" spans="1:14" hidden="1" outlineLevel="1" x14ac:dyDescent="0.25">
      <c r="A47" s="22" t="s">
        <v>865</v>
      </c>
      <c r="B47" s="38"/>
      <c r="E47" s="57"/>
      <c r="F47" s="48"/>
      <c r="G47" s="112"/>
      <c r="H47"/>
      <c r="I47" s="38"/>
      <c r="L47" s="57"/>
      <c r="M47" s="48"/>
      <c r="N47" s="47"/>
    </row>
    <row r="48" spans="1:14" ht="15" customHeight="1" collapsed="1" x14ac:dyDescent="0.25">
      <c r="A48" s="40"/>
      <c r="B48" s="41" t="s">
        <v>526</v>
      </c>
      <c r="C48" s="40" t="s">
        <v>834</v>
      </c>
      <c r="D48" s="40"/>
      <c r="E48" s="42"/>
      <c r="F48" s="43"/>
      <c r="G48" s="121"/>
      <c r="H48"/>
      <c r="I48" s="74"/>
      <c r="J48" s="35"/>
      <c r="K48" s="35"/>
      <c r="L48" s="28"/>
      <c r="M48" s="53"/>
      <c r="N48" s="53"/>
    </row>
    <row r="49" spans="1:14" x14ac:dyDescent="0.25">
      <c r="A49" s="22" t="s">
        <v>866</v>
      </c>
      <c r="B49" s="71" t="s">
        <v>528</v>
      </c>
      <c r="C49" s="100">
        <f>SUM(C58:C76)</f>
        <v>0.88067935996650881</v>
      </c>
      <c r="F49" s="22"/>
      <c r="G49" s="100"/>
      <c r="H49"/>
      <c r="I49" s="28"/>
      <c r="N49" s="22"/>
    </row>
    <row r="50" spans="1:14" x14ac:dyDescent="0.25">
      <c r="A50" s="22" t="s">
        <v>867</v>
      </c>
      <c r="B50" s="22" t="s">
        <v>530</v>
      </c>
      <c r="C50" s="100"/>
      <c r="F50" s="22"/>
      <c r="G50" s="100"/>
      <c r="H50"/>
      <c r="N50" s="22"/>
    </row>
    <row r="51" spans="1:14" x14ac:dyDescent="0.25">
      <c r="A51" s="22" t="s">
        <v>868</v>
      </c>
      <c r="B51" s="22" t="s">
        <v>532</v>
      </c>
      <c r="C51" s="100"/>
      <c r="F51" s="22"/>
      <c r="G51" s="100"/>
      <c r="H51"/>
      <c r="N51" s="22"/>
    </row>
    <row r="52" spans="1:14" x14ac:dyDescent="0.25">
      <c r="A52" s="22" t="s">
        <v>869</v>
      </c>
      <c r="B52" s="22" t="s">
        <v>534</v>
      </c>
      <c r="C52" s="100"/>
      <c r="F52" s="22"/>
      <c r="G52" s="100"/>
      <c r="H52"/>
      <c r="N52" s="22"/>
    </row>
    <row r="53" spans="1:14" x14ac:dyDescent="0.25">
      <c r="A53" s="22" t="s">
        <v>870</v>
      </c>
      <c r="B53" s="22" t="s">
        <v>536</v>
      </c>
      <c r="C53" s="100"/>
      <c r="F53" s="22"/>
      <c r="G53" s="100"/>
      <c r="H53"/>
      <c r="N53" s="22"/>
    </row>
    <row r="54" spans="1:14" x14ac:dyDescent="0.25">
      <c r="A54" s="22" t="s">
        <v>871</v>
      </c>
      <c r="B54" s="22" t="s">
        <v>538</v>
      </c>
      <c r="C54" s="100"/>
      <c r="F54" s="22"/>
      <c r="G54" s="100"/>
      <c r="H54"/>
      <c r="N54" s="22"/>
    </row>
    <row r="55" spans="1:14" x14ac:dyDescent="0.25">
      <c r="A55" s="22" t="s">
        <v>872</v>
      </c>
      <c r="B55" s="22" t="s">
        <v>540</v>
      </c>
      <c r="C55" s="100"/>
      <c r="F55" s="22"/>
      <c r="G55" s="100"/>
      <c r="H55"/>
      <c r="N55" s="22"/>
    </row>
    <row r="56" spans="1:14" x14ac:dyDescent="0.25">
      <c r="A56" s="22" t="s">
        <v>873</v>
      </c>
      <c r="B56" s="22" t="s">
        <v>542</v>
      </c>
      <c r="C56" s="100"/>
      <c r="F56" s="22"/>
      <c r="G56" s="100"/>
      <c r="H56"/>
      <c r="N56" s="22"/>
    </row>
    <row r="57" spans="1:14" x14ac:dyDescent="0.25">
      <c r="A57" s="22" t="s">
        <v>874</v>
      </c>
      <c r="B57" s="22" t="s">
        <v>544</v>
      </c>
      <c r="C57" s="100"/>
      <c r="F57" s="22"/>
      <c r="G57" s="100"/>
      <c r="H57"/>
      <c r="N57" s="22"/>
    </row>
    <row r="58" spans="1:14" x14ac:dyDescent="0.25">
      <c r="A58" s="22" t="s">
        <v>875</v>
      </c>
      <c r="B58" s="22" t="s">
        <v>546</v>
      </c>
      <c r="C58" s="100"/>
      <c r="F58" s="22"/>
      <c r="G58" s="100"/>
      <c r="H58"/>
      <c r="N58" s="22"/>
    </row>
    <row r="59" spans="1:14" x14ac:dyDescent="0.25">
      <c r="A59" s="22" t="s">
        <v>876</v>
      </c>
      <c r="B59" s="22" t="s">
        <v>548</v>
      </c>
      <c r="C59" s="100">
        <f>'[1]B2. HTT Public Sector Assets'!$C$59</f>
        <v>0.74981421611244947</v>
      </c>
      <c r="F59" s="22"/>
      <c r="G59" s="100"/>
      <c r="H59"/>
      <c r="N59" s="22"/>
    </row>
    <row r="60" spans="1:14" x14ac:dyDescent="0.25">
      <c r="A60" s="22" t="s">
        <v>877</v>
      </c>
      <c r="B60" s="22" t="s">
        <v>550</v>
      </c>
      <c r="C60" s="100"/>
      <c r="F60" s="22"/>
      <c r="G60" s="100"/>
      <c r="H60"/>
      <c r="N60" s="22"/>
    </row>
    <row r="61" spans="1:14" x14ac:dyDescent="0.25">
      <c r="A61" s="22" t="s">
        <v>878</v>
      </c>
      <c r="B61" s="22" t="s">
        <v>552</v>
      </c>
      <c r="C61" s="100"/>
      <c r="F61" s="22"/>
      <c r="G61" s="100"/>
      <c r="H61"/>
      <c r="N61" s="22"/>
    </row>
    <row r="62" spans="1:14" x14ac:dyDescent="0.25">
      <c r="A62" s="22" t="s">
        <v>879</v>
      </c>
      <c r="B62" s="22" t="s">
        <v>554</v>
      </c>
      <c r="C62" s="100"/>
      <c r="F62" s="22"/>
      <c r="G62" s="100"/>
      <c r="H62"/>
      <c r="N62" s="22"/>
    </row>
    <row r="63" spans="1:14" x14ac:dyDescent="0.25">
      <c r="A63" s="22" t="s">
        <v>880</v>
      </c>
      <c r="B63" s="22" t="s">
        <v>556</v>
      </c>
      <c r="C63" s="100"/>
      <c r="F63" s="22"/>
      <c r="G63" s="100"/>
      <c r="H63"/>
      <c r="N63" s="22"/>
    </row>
    <row r="64" spans="1:14" x14ac:dyDescent="0.25">
      <c r="A64" s="22" t="s">
        <v>881</v>
      </c>
      <c r="B64" s="22" t="s">
        <v>558</v>
      </c>
      <c r="C64" s="100"/>
      <c r="F64" s="22"/>
      <c r="G64" s="100"/>
      <c r="H64"/>
      <c r="N64" s="22"/>
    </row>
    <row r="65" spans="1:14" x14ac:dyDescent="0.25">
      <c r="A65" s="22" t="s">
        <v>882</v>
      </c>
      <c r="B65" s="22" t="s">
        <v>3</v>
      </c>
      <c r="C65" s="100">
        <f>'[1]B2. HTT Public Sector Assets'!$C$65</f>
        <v>0.1106043387338121</v>
      </c>
      <c r="F65" s="22"/>
      <c r="G65" s="100"/>
      <c r="H65"/>
      <c r="N65" s="22"/>
    </row>
    <row r="66" spans="1:14" x14ac:dyDescent="0.25">
      <c r="A66" s="22" t="s">
        <v>883</v>
      </c>
      <c r="B66" s="22" t="s">
        <v>561</v>
      </c>
      <c r="C66" s="100"/>
      <c r="F66" s="22"/>
      <c r="G66" s="100"/>
      <c r="H66"/>
      <c r="N66" s="22"/>
    </row>
    <row r="67" spans="1:14" x14ac:dyDescent="0.25">
      <c r="A67" s="22" t="s">
        <v>884</v>
      </c>
      <c r="B67" s="22" t="s">
        <v>563</v>
      </c>
      <c r="C67" s="100"/>
      <c r="F67" s="22"/>
      <c r="G67" s="100"/>
      <c r="H67"/>
      <c r="N67" s="22"/>
    </row>
    <row r="68" spans="1:14" x14ac:dyDescent="0.25">
      <c r="A68" s="22" t="s">
        <v>885</v>
      </c>
      <c r="B68" s="22" t="s">
        <v>565</v>
      </c>
      <c r="C68" s="100"/>
      <c r="F68" s="22"/>
      <c r="G68" s="100"/>
      <c r="H68"/>
      <c r="N68" s="22"/>
    </row>
    <row r="69" spans="1:14" x14ac:dyDescent="0.25">
      <c r="A69" s="22" t="s">
        <v>886</v>
      </c>
      <c r="B69" s="22" t="s">
        <v>567</v>
      </c>
      <c r="C69" s="100"/>
      <c r="F69" s="22"/>
      <c r="G69" s="100"/>
      <c r="H69"/>
      <c r="N69" s="22"/>
    </row>
    <row r="70" spans="1:14" x14ac:dyDescent="0.25">
      <c r="A70" s="22" t="s">
        <v>887</v>
      </c>
      <c r="B70" s="22" t="s">
        <v>569</v>
      </c>
      <c r="C70" s="100">
        <f>'[1]B2. HTT Public Sector Assets'!$C$70</f>
        <v>1.2114435451886377E-2</v>
      </c>
      <c r="F70" s="22"/>
      <c r="G70" s="100"/>
      <c r="H70"/>
      <c r="N70" s="22"/>
    </row>
    <row r="71" spans="1:14" x14ac:dyDescent="0.25">
      <c r="A71" s="22" t="s">
        <v>888</v>
      </c>
      <c r="B71" s="22" t="s">
        <v>571</v>
      </c>
      <c r="C71" s="100">
        <f>'[1]B2. HTT Public Sector Assets'!$C$71</f>
        <v>2.4050353198101703E-3</v>
      </c>
      <c r="F71" s="22"/>
      <c r="G71" s="100"/>
      <c r="H71"/>
      <c r="N71" s="22"/>
    </row>
    <row r="72" spans="1:14" x14ac:dyDescent="0.25">
      <c r="A72" s="22" t="s">
        <v>889</v>
      </c>
      <c r="B72" s="22" t="s">
        <v>573</v>
      </c>
      <c r="C72" s="100"/>
      <c r="G72" s="100"/>
      <c r="H72"/>
      <c r="N72" s="22"/>
    </row>
    <row r="73" spans="1:14" x14ac:dyDescent="0.25">
      <c r="A73" s="22" t="s">
        <v>890</v>
      </c>
      <c r="B73" s="22" t="s">
        <v>575</v>
      </c>
      <c r="C73" s="100"/>
      <c r="G73" s="100"/>
      <c r="H73"/>
      <c r="N73" s="22"/>
    </row>
    <row r="74" spans="1:14" x14ac:dyDescent="0.25">
      <c r="A74" s="22" t="s">
        <v>891</v>
      </c>
      <c r="B74" s="22" t="s">
        <v>577</v>
      </c>
      <c r="C74" s="100"/>
      <c r="G74" s="100"/>
      <c r="H74"/>
      <c r="N74" s="22"/>
    </row>
    <row r="75" spans="1:14" x14ac:dyDescent="0.25">
      <c r="A75" s="22" t="s">
        <v>892</v>
      </c>
      <c r="B75" s="22" t="s">
        <v>579</v>
      </c>
      <c r="C75" s="100">
        <f>'[1]B2. HTT Public Sector Assets'!$C$75</f>
        <v>5.7413343485506413E-3</v>
      </c>
      <c r="G75" s="100"/>
      <c r="H75"/>
      <c r="N75" s="22"/>
    </row>
    <row r="76" spans="1:14" x14ac:dyDescent="0.25">
      <c r="A76" s="22" t="s">
        <v>893</v>
      </c>
      <c r="B76" s="22" t="s">
        <v>6</v>
      </c>
      <c r="C76" s="100"/>
      <c r="G76" s="100"/>
      <c r="H76"/>
      <c r="N76" s="22"/>
    </row>
    <row r="77" spans="1:14" x14ac:dyDescent="0.25">
      <c r="A77" s="22" t="s">
        <v>894</v>
      </c>
      <c r="B77" s="22" t="s">
        <v>274</v>
      </c>
      <c r="C77" s="100"/>
      <c r="G77" s="100"/>
      <c r="H77"/>
      <c r="N77" s="22"/>
    </row>
    <row r="78" spans="1:14" x14ac:dyDescent="0.25">
      <c r="A78" s="22" t="s">
        <v>895</v>
      </c>
      <c r="B78" s="71" t="s">
        <v>585</v>
      </c>
      <c r="C78" s="100"/>
      <c r="G78" s="100"/>
      <c r="H78"/>
      <c r="I78" s="28"/>
      <c r="N78" s="22"/>
    </row>
    <row r="79" spans="1:14" x14ac:dyDescent="0.25">
      <c r="A79" s="22" t="s">
        <v>896</v>
      </c>
      <c r="B79" s="22" t="s">
        <v>587</v>
      </c>
      <c r="C79" s="100"/>
      <c r="G79" s="100"/>
      <c r="H79"/>
      <c r="N79" s="22"/>
    </row>
    <row r="80" spans="1:14" x14ac:dyDescent="0.25">
      <c r="A80" s="22" t="s">
        <v>897</v>
      </c>
      <c r="B80" s="22" t="s">
        <v>2</v>
      </c>
      <c r="C80" s="100"/>
      <c r="G80" s="100"/>
      <c r="H80"/>
      <c r="N80" s="22"/>
    </row>
    <row r="81" spans="1:14" x14ac:dyDescent="0.25">
      <c r="A81" s="22" t="s">
        <v>898</v>
      </c>
      <c r="B81" s="22" t="s">
        <v>92</v>
      </c>
      <c r="C81" s="100"/>
      <c r="G81" s="100"/>
      <c r="H81"/>
      <c r="N81" s="22"/>
    </row>
    <row r="82" spans="1:14" x14ac:dyDescent="0.25">
      <c r="A82" s="22" t="s">
        <v>899</v>
      </c>
      <c r="B82" s="71" t="s">
        <v>276</v>
      </c>
      <c r="C82" s="100">
        <f>'[1]B2. HTT Public Sector Assets'!$C$82</f>
        <v>4.214589726349989E-2</v>
      </c>
      <c r="G82" s="100"/>
      <c r="H82"/>
      <c r="I82" s="28"/>
      <c r="N82" s="22"/>
    </row>
    <row r="83" spans="1:14" x14ac:dyDescent="0.25">
      <c r="A83" s="22" t="s">
        <v>900</v>
      </c>
      <c r="B83" s="38" t="s">
        <v>582</v>
      </c>
      <c r="C83" s="100"/>
      <c r="G83" s="100"/>
      <c r="H83"/>
      <c r="I83" s="38"/>
      <c r="N83" s="22"/>
    </row>
    <row r="84" spans="1:14" x14ac:dyDescent="0.25">
      <c r="A84" s="22" t="s">
        <v>901</v>
      </c>
      <c r="B84" s="38" t="s">
        <v>278</v>
      </c>
      <c r="C84" s="100"/>
      <c r="G84" s="100"/>
      <c r="H84"/>
      <c r="I84" s="38"/>
      <c r="N84" s="22"/>
    </row>
    <row r="85" spans="1:14" x14ac:dyDescent="0.25">
      <c r="A85" s="22" t="s">
        <v>902</v>
      </c>
      <c r="B85" s="38" t="s">
        <v>280</v>
      </c>
      <c r="C85" s="100"/>
      <c r="G85" s="100"/>
      <c r="H85"/>
      <c r="I85" s="38"/>
      <c r="N85" s="22"/>
    </row>
    <row r="86" spans="1:14" x14ac:dyDescent="0.25">
      <c r="A86" s="22" t="s">
        <v>903</v>
      </c>
      <c r="B86" s="38" t="s">
        <v>12</v>
      </c>
      <c r="C86" s="100">
        <f>'[1]B2. HTT Public Sector Assets'!$C$86</f>
        <v>9.5375593076603392E-3</v>
      </c>
      <c r="G86" s="100"/>
      <c r="H86"/>
      <c r="I86" s="38"/>
      <c r="N86" s="22"/>
    </row>
    <row r="87" spans="1:14" x14ac:dyDescent="0.25">
      <c r="A87" s="22" t="s">
        <v>904</v>
      </c>
      <c r="B87" s="38" t="s">
        <v>283</v>
      </c>
      <c r="C87" s="100">
        <f>'[1]B2. HTT Public Sector Assets'!$C$87</f>
        <v>1.6151191589783107E-2</v>
      </c>
      <c r="G87" s="100"/>
      <c r="H87"/>
      <c r="I87" s="38"/>
      <c r="N87" s="22"/>
    </row>
    <row r="88" spans="1:14" x14ac:dyDescent="0.25">
      <c r="A88" s="22" t="s">
        <v>905</v>
      </c>
      <c r="B88" s="38" t="s">
        <v>285</v>
      </c>
      <c r="C88" s="100"/>
      <c r="G88" s="100"/>
      <c r="H88"/>
      <c r="I88" s="38"/>
      <c r="N88" s="22"/>
    </row>
    <row r="89" spans="1:14" x14ac:dyDescent="0.25">
      <c r="A89" s="22" t="s">
        <v>906</v>
      </c>
      <c r="B89" s="38" t="s">
        <v>287</v>
      </c>
      <c r="C89" s="100"/>
      <c r="G89" s="100"/>
      <c r="H89"/>
      <c r="I89" s="38"/>
      <c r="N89" s="22"/>
    </row>
    <row r="90" spans="1:14" x14ac:dyDescent="0.25">
      <c r="A90" s="22" t="s">
        <v>907</v>
      </c>
      <c r="B90" s="38" t="s">
        <v>289</v>
      </c>
      <c r="C90" s="100"/>
      <c r="G90" s="100"/>
      <c r="H90"/>
      <c r="I90" s="38"/>
      <c r="N90" s="22"/>
    </row>
    <row r="91" spans="1:14" x14ac:dyDescent="0.25">
      <c r="A91" s="22" t="s">
        <v>908</v>
      </c>
      <c r="B91" s="38" t="s">
        <v>291</v>
      </c>
      <c r="C91" s="100">
        <f>'[1]B2. HTT Public Sector Assets'!$C$91</f>
        <v>5.1485991872547883E-2</v>
      </c>
      <c r="G91" s="100"/>
      <c r="H91"/>
      <c r="I91" s="38"/>
      <c r="N91" s="22"/>
    </row>
    <row r="92" spans="1:14" x14ac:dyDescent="0.25">
      <c r="A92" s="22" t="s">
        <v>909</v>
      </c>
      <c r="B92" s="38" t="s">
        <v>92</v>
      </c>
      <c r="G92" s="100"/>
      <c r="H92"/>
      <c r="I92" s="38"/>
      <c r="N92" s="22"/>
    </row>
    <row r="93" spans="1:14" hidden="1" outlineLevel="1" x14ac:dyDescent="0.25">
      <c r="A93" s="22" t="s">
        <v>910</v>
      </c>
      <c r="B93" s="51"/>
      <c r="G93" s="100"/>
      <c r="H93"/>
      <c r="I93" s="38"/>
      <c r="N93" s="22"/>
    </row>
    <row r="94" spans="1:14" hidden="1" outlineLevel="1" x14ac:dyDescent="0.25">
      <c r="A94" s="22" t="s">
        <v>911</v>
      </c>
      <c r="B94" s="51"/>
      <c r="G94" s="100"/>
      <c r="H94"/>
      <c r="I94" s="38"/>
      <c r="N94" s="22"/>
    </row>
    <row r="95" spans="1:14" hidden="1" outlineLevel="1" x14ac:dyDescent="0.25">
      <c r="A95" s="22" t="s">
        <v>912</v>
      </c>
      <c r="B95" s="51"/>
      <c r="G95" s="100"/>
      <c r="H95"/>
      <c r="I95" s="38"/>
      <c r="N95" s="22"/>
    </row>
    <row r="96" spans="1:14" hidden="1" outlineLevel="1" x14ac:dyDescent="0.25">
      <c r="A96" s="22" t="s">
        <v>913</v>
      </c>
      <c r="B96" s="51"/>
      <c r="G96" s="100"/>
      <c r="H96"/>
      <c r="I96" s="38"/>
      <c r="N96" s="22"/>
    </row>
    <row r="97" spans="1:14" hidden="1" outlineLevel="1" x14ac:dyDescent="0.25">
      <c r="A97" s="22" t="s">
        <v>914</v>
      </c>
      <c r="B97" s="51"/>
      <c r="G97" s="100"/>
      <c r="H97"/>
      <c r="I97" s="38"/>
      <c r="N97" s="22"/>
    </row>
    <row r="98" spans="1:14" hidden="1" outlineLevel="1" x14ac:dyDescent="0.25">
      <c r="A98" s="22" t="s">
        <v>915</v>
      </c>
      <c r="B98" s="51"/>
      <c r="G98" s="100"/>
      <c r="H98"/>
      <c r="I98" s="38"/>
      <c r="N98" s="22"/>
    </row>
    <row r="99" spans="1:14" hidden="1" outlineLevel="1" x14ac:dyDescent="0.25">
      <c r="A99" s="22" t="s">
        <v>916</v>
      </c>
      <c r="B99" s="51"/>
      <c r="C99" s="100"/>
      <c r="D99" s="100"/>
      <c r="G99" s="100"/>
      <c r="H99"/>
      <c r="I99" s="38"/>
      <c r="N99" s="22"/>
    </row>
    <row r="100" spans="1:14" hidden="1" outlineLevel="1" x14ac:dyDescent="0.25">
      <c r="A100" s="22" t="s">
        <v>917</v>
      </c>
      <c r="B100" s="51"/>
      <c r="C100" s="100"/>
      <c r="D100" s="100"/>
      <c r="F100" s="22"/>
      <c r="G100" s="100"/>
      <c r="H100"/>
      <c r="I100" s="38"/>
      <c r="N100" s="22"/>
    </row>
    <row r="101" spans="1:14" hidden="1" outlineLevel="1" x14ac:dyDescent="0.25">
      <c r="A101" s="22" t="s">
        <v>918</v>
      </c>
      <c r="B101" s="51"/>
      <c r="C101" s="100"/>
      <c r="D101" s="100"/>
      <c r="F101" s="22"/>
      <c r="G101" s="100"/>
      <c r="H101"/>
      <c r="I101" s="38"/>
      <c r="N101" s="22"/>
    </row>
    <row r="102" spans="1:14" hidden="1" outlineLevel="1" x14ac:dyDescent="0.25">
      <c r="A102" s="22" t="s">
        <v>919</v>
      </c>
      <c r="B102" s="51"/>
      <c r="C102" s="100"/>
      <c r="D102" s="100"/>
      <c r="F102" s="22"/>
      <c r="G102" s="100"/>
      <c r="H102"/>
      <c r="I102" s="38"/>
      <c r="N102" s="22"/>
    </row>
    <row r="103" spans="1:14" ht="15" customHeight="1" collapsed="1" x14ac:dyDescent="0.25">
      <c r="A103" s="40"/>
      <c r="B103" s="560" t="s">
        <v>1807</v>
      </c>
      <c r="C103" s="124" t="s">
        <v>834</v>
      </c>
      <c r="D103" s="124"/>
      <c r="E103" s="42"/>
      <c r="F103" s="40"/>
      <c r="G103" s="121"/>
      <c r="H103"/>
      <c r="I103" s="74"/>
      <c r="J103" s="35"/>
      <c r="K103" s="35"/>
      <c r="L103" s="28"/>
      <c r="M103" s="35"/>
      <c r="N103" s="53"/>
    </row>
    <row r="104" spans="1:14" x14ac:dyDescent="0.25">
      <c r="A104" s="22" t="s">
        <v>920</v>
      </c>
      <c r="B104" s="38" t="s">
        <v>1242</v>
      </c>
      <c r="C104" s="100">
        <f>'[1]B2. HTT Public Sector Assets'!C104</f>
        <v>8.277194227510988E-2</v>
      </c>
      <c r="D104" s="100"/>
      <c r="G104" s="100"/>
      <c r="H104"/>
      <c r="I104" s="38"/>
      <c r="N104" s="22"/>
    </row>
    <row r="105" spans="1:14" x14ac:dyDescent="0.25">
      <c r="A105" s="22" t="s">
        <v>921</v>
      </c>
      <c r="B105" s="38" t="s">
        <v>1243</v>
      </c>
      <c r="C105" s="100">
        <f>'[1]B2. HTT Public Sector Assets'!C105</f>
        <v>3.3142934794549023E-2</v>
      </c>
      <c r="D105" s="100"/>
      <c r="G105" s="100"/>
      <c r="H105"/>
      <c r="I105" s="38"/>
      <c r="N105" s="22"/>
    </row>
    <row r="106" spans="1:14" x14ac:dyDescent="0.25">
      <c r="A106" s="22" t="s">
        <v>922</v>
      </c>
      <c r="B106" s="38" t="s">
        <v>1244</v>
      </c>
      <c r="C106" s="100">
        <f>'[1]B2. HTT Public Sector Assets'!C106</f>
        <v>1.892087413747082E-2</v>
      </c>
      <c r="D106" s="100"/>
      <c r="G106" s="100"/>
      <c r="H106"/>
      <c r="I106" s="38"/>
      <c r="N106" s="22"/>
    </row>
    <row r="107" spans="1:14" x14ac:dyDescent="0.25">
      <c r="A107" s="22" t="s">
        <v>923</v>
      </c>
      <c r="B107" s="38" t="s">
        <v>1245</v>
      </c>
      <c r="C107" s="100">
        <f>'[1]B2. HTT Public Sector Assets'!C107</f>
        <v>2.6573044443810454E-2</v>
      </c>
      <c r="D107" s="100"/>
      <c r="G107" s="100"/>
      <c r="H107"/>
      <c r="I107" s="38"/>
      <c r="N107" s="22"/>
    </row>
    <row r="108" spans="1:14" x14ac:dyDescent="0.25">
      <c r="A108" s="22" t="s">
        <v>924</v>
      </c>
      <c r="B108" s="38" t="s">
        <v>1246</v>
      </c>
      <c r="C108" s="100">
        <f>'[1]B2. HTT Public Sector Assets'!C108</f>
        <v>1.5261886830052539E-3</v>
      </c>
      <c r="D108" s="100"/>
      <c r="G108" s="100"/>
      <c r="H108"/>
      <c r="I108" s="38"/>
      <c r="N108" s="22"/>
    </row>
    <row r="109" spans="1:14" x14ac:dyDescent="0.25">
      <c r="A109" s="22" t="s">
        <v>925</v>
      </c>
      <c r="B109" s="38" t="s">
        <v>1247</v>
      </c>
      <c r="C109" s="100">
        <f>'[1]B2. HTT Public Sector Assets'!C109</f>
        <v>5.5823454687735544E-2</v>
      </c>
      <c r="D109" s="100"/>
      <c r="G109" s="100"/>
      <c r="H109"/>
      <c r="I109" s="38"/>
      <c r="N109" s="22"/>
    </row>
    <row r="110" spans="1:14" x14ac:dyDescent="0.25">
      <c r="A110" s="22" t="s">
        <v>926</v>
      </c>
      <c r="B110" s="38" t="s">
        <v>1248</v>
      </c>
      <c r="C110" s="100">
        <f>'[1]B2. HTT Public Sector Assets'!C110</f>
        <v>5.7107181001132726E-2</v>
      </c>
      <c r="D110" s="100"/>
      <c r="G110" s="100"/>
      <c r="H110"/>
      <c r="I110" s="38"/>
      <c r="N110" s="22"/>
    </row>
    <row r="111" spans="1:14" x14ac:dyDescent="0.25">
      <c r="A111" s="22" t="s">
        <v>927</v>
      </c>
      <c r="B111" s="38" t="s">
        <v>1249</v>
      </c>
      <c r="C111" s="100">
        <f>'[1]B2. HTT Public Sector Assets'!C111</f>
        <v>0.15232609158450211</v>
      </c>
      <c r="D111" s="100"/>
      <c r="G111" s="100"/>
      <c r="H111"/>
      <c r="I111" s="38"/>
      <c r="N111" s="22"/>
    </row>
    <row r="112" spans="1:14" x14ac:dyDescent="0.25">
      <c r="A112" s="22" t="s">
        <v>928</v>
      </c>
      <c r="B112" s="38" t="s">
        <v>1250</v>
      </c>
      <c r="C112" s="100">
        <f>'[1]B2. HTT Public Sector Assets'!C112</f>
        <v>2.6455203744968337E-2</v>
      </c>
      <c r="D112" s="100"/>
      <c r="G112" s="100"/>
      <c r="H112"/>
      <c r="I112" s="38"/>
      <c r="N112" s="22"/>
    </row>
    <row r="113" spans="1:14" x14ac:dyDescent="0.25">
      <c r="A113" s="22" t="s">
        <v>929</v>
      </c>
      <c r="B113" s="38" t="s">
        <v>1251</v>
      </c>
      <c r="C113" s="100">
        <f>'[1]B2. HTT Public Sector Assets'!C113</f>
        <v>4.7209819489537765E-2</v>
      </c>
      <c r="G113" s="100"/>
      <c r="H113"/>
      <c r="I113" s="38"/>
      <c r="N113" s="22"/>
    </row>
    <row r="114" spans="1:14" x14ac:dyDescent="0.25">
      <c r="A114" s="22" t="s">
        <v>930</v>
      </c>
      <c r="B114" s="38" t="s">
        <v>1252</v>
      </c>
      <c r="C114" s="100">
        <f>'[1]B2. HTT Public Sector Assets'!C114</f>
        <v>7.5426823239496482E-2</v>
      </c>
      <c r="G114" s="100"/>
      <c r="H114"/>
      <c r="I114" s="38"/>
      <c r="N114" s="22"/>
    </row>
    <row r="115" spans="1:14" x14ac:dyDescent="0.25">
      <c r="A115" s="22" t="s">
        <v>931</v>
      </c>
      <c r="B115" s="38" t="s">
        <v>1253</v>
      </c>
      <c r="C115" s="100">
        <f>'[1]B2. HTT Public Sector Assets'!C115</f>
        <v>3.3839220303712073E-2</v>
      </c>
      <c r="G115" s="100"/>
      <c r="H115"/>
      <c r="I115" s="38"/>
      <c r="N115" s="22"/>
    </row>
    <row r="116" spans="1:14" x14ac:dyDescent="0.25">
      <c r="A116" s="22" t="s">
        <v>932</v>
      </c>
      <c r="B116" s="38" t="s">
        <v>1254</v>
      </c>
      <c r="C116" s="100">
        <f>'[1]B2. HTT Public Sector Assets'!C116</f>
        <v>6.8275807142275324E-2</v>
      </c>
      <c r="G116" s="100"/>
      <c r="H116"/>
      <c r="I116" s="38"/>
      <c r="N116" s="22"/>
    </row>
    <row r="117" spans="1:14" x14ac:dyDescent="0.25">
      <c r="A117" s="22" t="s">
        <v>933</v>
      </c>
      <c r="B117" s="38" t="s">
        <v>1255</v>
      </c>
      <c r="C117" s="100">
        <f>'[1]B2. HTT Public Sector Assets'!C117</f>
        <v>2.6954620110715261E-3</v>
      </c>
      <c r="G117" s="100"/>
      <c r="H117"/>
      <c r="I117" s="38"/>
      <c r="N117" s="22"/>
    </row>
    <row r="118" spans="1:14" x14ac:dyDescent="0.25">
      <c r="A118" s="22" t="s">
        <v>934</v>
      </c>
      <c r="B118" s="38" t="s">
        <v>1256</v>
      </c>
      <c r="C118" s="100">
        <f>'[1]B2. HTT Public Sector Assets'!C118</f>
        <v>6.7720168562231592E-2</v>
      </c>
      <c r="G118" s="100"/>
      <c r="H118"/>
      <c r="I118" s="38"/>
      <c r="N118" s="22"/>
    </row>
    <row r="119" spans="1:14" x14ac:dyDescent="0.25">
      <c r="A119" s="22" t="s">
        <v>935</v>
      </c>
      <c r="B119" s="38"/>
      <c r="C119" s="100"/>
      <c r="G119" s="100"/>
      <c r="H119"/>
      <c r="I119" s="38"/>
      <c r="N119" s="22"/>
    </row>
    <row r="120" spans="1:14" hidden="1" x14ac:dyDescent="0.25">
      <c r="A120" s="22" t="s">
        <v>936</v>
      </c>
      <c r="B120" s="38"/>
      <c r="C120" s="100"/>
      <c r="G120" s="100"/>
      <c r="H120"/>
      <c r="I120" s="38"/>
      <c r="N120" s="22"/>
    </row>
    <row r="121" spans="1:14" hidden="1" x14ac:dyDescent="0.25">
      <c r="A121" s="22" t="s">
        <v>937</v>
      </c>
      <c r="B121" s="38"/>
      <c r="C121" s="100"/>
      <c r="G121" s="100"/>
      <c r="H121"/>
      <c r="I121" s="38"/>
      <c r="N121" s="22"/>
    </row>
    <row r="122" spans="1:14" hidden="1" x14ac:dyDescent="0.25">
      <c r="A122" s="22" t="s">
        <v>938</v>
      </c>
      <c r="B122" s="38"/>
      <c r="C122" s="100"/>
      <c r="G122" s="100"/>
      <c r="H122"/>
      <c r="I122" s="38"/>
      <c r="N122" s="22"/>
    </row>
    <row r="123" spans="1:14" hidden="1" x14ac:dyDescent="0.25">
      <c r="A123" s="22" t="s">
        <v>939</v>
      </c>
      <c r="B123" s="38"/>
      <c r="C123" s="100"/>
      <c r="G123" s="100"/>
      <c r="H123"/>
      <c r="I123" s="38"/>
      <c r="N123" s="22"/>
    </row>
    <row r="124" spans="1:14" hidden="1" x14ac:dyDescent="0.25">
      <c r="A124" s="22" t="s">
        <v>940</v>
      </c>
      <c r="B124" s="38"/>
      <c r="C124" s="100"/>
      <c r="G124" s="100"/>
      <c r="H124"/>
      <c r="I124" s="38"/>
      <c r="N124" s="22"/>
    </row>
    <row r="125" spans="1:14" hidden="1" x14ac:dyDescent="0.25">
      <c r="A125" s="22" t="s">
        <v>941</v>
      </c>
      <c r="B125" s="38"/>
      <c r="C125" s="100"/>
      <c r="G125" s="100"/>
      <c r="H125"/>
      <c r="I125" s="38"/>
      <c r="N125" s="22"/>
    </row>
    <row r="126" spans="1:14" x14ac:dyDescent="0.25">
      <c r="A126" s="22" t="s">
        <v>942</v>
      </c>
      <c r="B126" s="38"/>
      <c r="C126" s="100"/>
      <c r="G126" s="100"/>
      <c r="H126"/>
      <c r="I126" s="38"/>
      <c r="N126" s="22"/>
    </row>
    <row r="127" spans="1:14" x14ac:dyDescent="0.25">
      <c r="A127" s="22" t="s">
        <v>943</v>
      </c>
      <c r="B127" s="38"/>
      <c r="G127" s="100"/>
      <c r="H127"/>
      <c r="I127" s="38"/>
      <c r="N127" s="22"/>
    </row>
    <row r="128" spans="1:14" x14ac:dyDescent="0.25">
      <c r="A128" s="22" t="s">
        <v>944</v>
      </c>
      <c r="B128" s="38"/>
      <c r="C128" s="100"/>
      <c r="G128" s="100"/>
      <c r="H128"/>
      <c r="I128" s="38"/>
      <c r="N128" s="22"/>
    </row>
    <row r="129" spans="1:14" x14ac:dyDescent="0.25">
      <c r="A129" s="40"/>
      <c r="B129" s="41" t="s">
        <v>641</v>
      </c>
      <c r="C129" s="40" t="s">
        <v>834</v>
      </c>
      <c r="D129" s="40"/>
      <c r="E129" s="40"/>
      <c r="F129" s="121"/>
      <c r="G129" s="121"/>
      <c r="H129"/>
      <c r="I129" s="74"/>
      <c r="J129" s="35"/>
      <c r="K129" s="35"/>
      <c r="L129" s="35"/>
      <c r="M129" s="53"/>
      <c r="N129" s="53"/>
    </row>
    <row r="130" spans="1:14" x14ac:dyDescent="0.25">
      <c r="A130" s="22" t="s">
        <v>945</v>
      </c>
      <c r="B130" s="22" t="s">
        <v>643</v>
      </c>
      <c r="C130" s="100">
        <f>'[1]B2. HTT Public Sector Assets'!C130</f>
        <v>0.75380000000000003</v>
      </c>
      <c r="D130"/>
      <c r="E130"/>
      <c r="F130" s="128"/>
      <c r="G130" s="128"/>
      <c r="H130"/>
      <c r="K130" s="62"/>
      <c r="L130" s="62"/>
      <c r="M130" s="62"/>
      <c r="N130" s="62"/>
    </row>
    <row r="131" spans="1:14" x14ac:dyDescent="0.25">
      <c r="A131" s="22" t="s">
        <v>946</v>
      </c>
      <c r="B131" s="22" t="s">
        <v>645</v>
      </c>
      <c r="C131" s="100">
        <f>'[1]B2. HTT Public Sector Assets'!C131</f>
        <v>0.2203</v>
      </c>
      <c r="D131"/>
      <c r="E131"/>
      <c r="F131"/>
      <c r="G131" s="128"/>
      <c r="H131"/>
      <c r="K131" s="62"/>
      <c r="L131" s="62"/>
      <c r="M131" s="62"/>
      <c r="N131" s="62"/>
    </row>
    <row r="132" spans="1:14" x14ac:dyDescent="0.25">
      <c r="A132" s="22" t="s">
        <v>947</v>
      </c>
      <c r="B132" s="22" t="s">
        <v>92</v>
      </c>
      <c r="C132" s="100">
        <f>'[1]B2. HTT Public Sector Assets'!C132</f>
        <v>2.5899999999999999E-2</v>
      </c>
      <c r="D132"/>
      <c r="E132"/>
      <c r="F132"/>
      <c r="G132" s="128"/>
      <c r="H132"/>
      <c r="K132" s="62"/>
      <c r="L132" s="62"/>
      <c r="M132" s="62"/>
      <c r="N132" s="62"/>
    </row>
    <row r="133" spans="1:14" hidden="1" outlineLevel="1" x14ac:dyDescent="0.25">
      <c r="A133" s="22" t="s">
        <v>948</v>
      </c>
      <c r="D133"/>
      <c r="E133"/>
      <c r="F133" s="128"/>
      <c r="G133" s="128"/>
      <c r="H133"/>
      <c r="K133" s="62"/>
      <c r="L133" s="62"/>
      <c r="M133" s="62"/>
      <c r="N133" s="62"/>
    </row>
    <row r="134" spans="1:14" hidden="1" outlineLevel="1" x14ac:dyDescent="0.25">
      <c r="A134" s="22" t="s">
        <v>949</v>
      </c>
      <c r="D134"/>
      <c r="E134"/>
      <c r="F134" s="128"/>
      <c r="G134" s="128"/>
      <c r="H134"/>
      <c r="K134" s="62"/>
      <c r="L134" s="62"/>
      <c r="M134" s="62"/>
      <c r="N134" s="62"/>
    </row>
    <row r="135" spans="1:14" hidden="1" outlineLevel="1" x14ac:dyDescent="0.25">
      <c r="A135" s="22" t="s">
        <v>950</v>
      </c>
      <c r="D135"/>
      <c r="E135"/>
      <c r="F135" s="128"/>
      <c r="G135" s="128"/>
      <c r="H135"/>
      <c r="K135" s="62"/>
      <c r="L135" s="62"/>
      <c r="M135" s="62"/>
      <c r="N135" s="62"/>
    </row>
    <row r="136" spans="1:14" hidden="1" outlineLevel="1" x14ac:dyDescent="0.25">
      <c r="A136" s="22" t="s">
        <v>951</v>
      </c>
      <c r="D136"/>
      <c r="E136"/>
      <c r="F136" s="128"/>
      <c r="G136" s="128"/>
      <c r="H136"/>
      <c r="K136" s="62"/>
      <c r="L136" s="62"/>
      <c r="M136" s="62"/>
      <c r="N136" s="62"/>
    </row>
    <row r="137" spans="1:14" collapsed="1" x14ac:dyDescent="0.25">
      <c r="A137" s="40"/>
      <c r="B137" s="41" t="s">
        <v>653</v>
      </c>
      <c r="C137" s="40" t="s">
        <v>834</v>
      </c>
      <c r="D137" s="40"/>
      <c r="E137" s="40"/>
      <c r="F137" s="121"/>
      <c r="G137" s="121"/>
      <c r="H137"/>
      <c r="I137" s="74"/>
      <c r="J137" s="35"/>
      <c r="K137" s="35"/>
      <c r="L137" s="35"/>
      <c r="M137" s="53"/>
      <c r="N137" s="53"/>
    </row>
    <row r="138" spans="1:14" x14ac:dyDescent="0.25">
      <c r="A138" s="22" t="s">
        <v>952</v>
      </c>
      <c r="B138" s="22" t="s">
        <v>655</v>
      </c>
      <c r="C138" s="100">
        <f>'[1]B2. HTT Public Sector Assets'!$C$138</f>
        <v>0.20880000000000001</v>
      </c>
      <c r="D138" s="76"/>
      <c r="E138" s="76"/>
      <c r="F138" s="107"/>
      <c r="G138" s="112"/>
      <c r="H138"/>
      <c r="K138" s="76"/>
      <c r="L138" s="76"/>
      <c r="M138" s="57"/>
      <c r="N138" s="47"/>
    </row>
    <row r="139" spans="1:14" x14ac:dyDescent="0.25">
      <c r="A139" s="22" t="s">
        <v>953</v>
      </c>
      <c r="B139" s="22" t="s">
        <v>657</v>
      </c>
      <c r="C139" s="100">
        <f>'[1]B2. HTT Public Sector Assets'!$C$139</f>
        <v>0.79120000000000001</v>
      </c>
      <c r="D139" s="76"/>
      <c r="E139" s="76"/>
      <c r="F139" s="107"/>
      <c r="G139" s="112"/>
      <c r="H139"/>
      <c r="K139" s="76"/>
      <c r="L139" s="76"/>
      <c r="M139" s="57"/>
      <c r="N139" s="47"/>
    </row>
    <row r="140" spans="1:14" x14ac:dyDescent="0.25">
      <c r="A140" s="22" t="s">
        <v>954</v>
      </c>
      <c r="B140" s="22" t="s">
        <v>92</v>
      </c>
      <c r="C140" s="22">
        <f>'[1]B2. HTT Public Sector Assets'!$C$140</f>
        <v>0</v>
      </c>
      <c r="D140" s="76"/>
      <c r="E140" s="76"/>
      <c r="F140" s="107"/>
      <c r="G140" s="112"/>
      <c r="H140"/>
      <c r="K140" s="76"/>
      <c r="L140" s="76"/>
      <c r="M140" s="57"/>
      <c r="N140" s="47"/>
    </row>
    <row r="141" spans="1:14" hidden="1" outlineLevel="1" x14ac:dyDescent="0.25">
      <c r="A141" s="22" t="s">
        <v>955</v>
      </c>
      <c r="D141" s="76"/>
      <c r="E141" s="76"/>
      <c r="F141" s="57"/>
      <c r="G141" s="112"/>
      <c r="H141"/>
      <c r="K141" s="76"/>
      <c r="L141" s="76"/>
      <c r="M141" s="57"/>
      <c r="N141" s="47"/>
    </row>
    <row r="142" spans="1:14" hidden="1" outlineLevel="1" x14ac:dyDescent="0.25">
      <c r="A142" s="22" t="s">
        <v>956</v>
      </c>
      <c r="D142" s="76"/>
      <c r="E142" s="76"/>
      <c r="F142" s="57"/>
      <c r="G142" s="112"/>
      <c r="H142"/>
      <c r="K142" s="76"/>
      <c r="L142" s="76"/>
      <c r="M142" s="57"/>
      <c r="N142" s="47"/>
    </row>
    <row r="143" spans="1:14" hidden="1" outlineLevel="1" x14ac:dyDescent="0.25">
      <c r="A143" s="22" t="s">
        <v>957</v>
      </c>
      <c r="D143" s="76"/>
      <c r="E143" s="76"/>
      <c r="F143" s="107"/>
      <c r="G143" s="112"/>
      <c r="H143"/>
      <c r="K143" s="76"/>
      <c r="L143" s="76"/>
      <c r="M143" s="57"/>
      <c r="N143" s="47"/>
    </row>
    <row r="144" spans="1:14" hidden="1" outlineLevel="1" x14ac:dyDescent="0.25">
      <c r="A144" s="22" t="s">
        <v>958</v>
      </c>
      <c r="D144" s="76"/>
      <c r="E144" s="76"/>
      <c r="F144" s="107"/>
      <c r="G144" s="112"/>
      <c r="H144"/>
      <c r="K144" s="76"/>
      <c r="L144" s="76"/>
      <c r="M144" s="57"/>
      <c r="N144" s="47"/>
    </row>
    <row r="145" spans="1:14" hidden="1" outlineLevel="1" x14ac:dyDescent="0.25">
      <c r="A145" s="22" t="s">
        <v>959</v>
      </c>
      <c r="D145" s="76"/>
      <c r="E145" s="76"/>
      <c r="F145" s="107"/>
      <c r="G145" s="112"/>
      <c r="H145"/>
      <c r="K145" s="76"/>
      <c r="L145" s="76"/>
      <c r="M145" s="57"/>
      <c r="N145" s="47"/>
    </row>
    <row r="146" spans="1:14" hidden="1" outlineLevel="1" x14ac:dyDescent="0.25">
      <c r="A146" s="22" t="s">
        <v>960</v>
      </c>
      <c r="D146" s="76"/>
      <c r="E146" s="76"/>
      <c r="F146" s="107"/>
      <c r="G146" s="112"/>
      <c r="H146"/>
      <c r="K146" s="76"/>
      <c r="L146" s="76"/>
      <c r="M146" s="57"/>
      <c r="N146" s="47"/>
    </row>
    <row r="147" spans="1:14" collapsed="1" x14ac:dyDescent="0.25">
      <c r="A147" s="40"/>
      <c r="B147" s="41" t="s">
        <v>961</v>
      </c>
      <c r="C147" s="40" t="s">
        <v>61</v>
      </c>
      <c r="D147" s="40"/>
      <c r="E147" s="40"/>
      <c r="F147" s="124" t="s">
        <v>834</v>
      </c>
      <c r="G147" s="121"/>
      <c r="H147"/>
      <c r="I147" s="74"/>
      <c r="J147" s="35"/>
      <c r="K147" s="35"/>
      <c r="L147" s="35"/>
      <c r="M147" s="35"/>
      <c r="N147" s="53"/>
    </row>
    <row r="148" spans="1:14" x14ac:dyDescent="0.25">
      <c r="A148" s="22" t="s">
        <v>962</v>
      </c>
      <c r="B148" s="38" t="s">
        <v>963</v>
      </c>
      <c r="C148" s="98">
        <f>'[1]B2. HTT Public Sector Assets'!C148</f>
        <v>4949.9390322200006</v>
      </c>
      <c r="D148" s="76"/>
      <c r="E148" s="76"/>
      <c r="F148" s="112">
        <f>IF($C$152=0,"",IF(C148="[for completion]","",C148/$C$152))</f>
        <v>0.18315043389840119</v>
      </c>
      <c r="G148" s="112"/>
      <c r="H148"/>
      <c r="I148" s="38"/>
      <c r="K148" s="76"/>
      <c r="L148" s="76"/>
      <c r="M148" s="48"/>
      <c r="N148" s="47"/>
    </row>
    <row r="149" spans="1:14" x14ac:dyDescent="0.25">
      <c r="A149" s="22" t="s">
        <v>964</v>
      </c>
      <c r="B149" s="38" t="s">
        <v>965</v>
      </c>
      <c r="C149" s="98">
        <f>'[1]B2. HTT Public Sector Assets'!C149</f>
        <v>8752.0423997184462</v>
      </c>
      <c r="D149" s="76"/>
      <c r="E149" s="76"/>
      <c r="F149" s="112">
        <f>IF($C$152=0,"",IF(C149="[for completion]","",C149/$C$152))</f>
        <v>0.32383032448921578</v>
      </c>
      <c r="G149" s="112"/>
      <c r="H149"/>
      <c r="I149" s="38"/>
      <c r="K149" s="76"/>
      <c r="L149" s="76"/>
      <c r="M149" s="48"/>
      <c r="N149" s="47"/>
    </row>
    <row r="150" spans="1:14" x14ac:dyDescent="0.25">
      <c r="A150" s="22" t="s">
        <v>966</v>
      </c>
      <c r="B150" s="38" t="s">
        <v>967</v>
      </c>
      <c r="C150" s="98">
        <f>'[1]B2. HTT Public Sector Assets'!C150</f>
        <v>7715.7127230565548</v>
      </c>
      <c r="D150" s="76"/>
      <c r="E150" s="76"/>
      <c r="F150" s="112">
        <f>IF($C$152=0,"",IF(C150="[for completion]","",C150/$C$152))</f>
        <v>0.28548556333014963</v>
      </c>
      <c r="G150" s="112"/>
      <c r="H150"/>
      <c r="I150" s="38"/>
      <c r="K150" s="76"/>
      <c r="L150" s="76"/>
      <c r="M150" s="48"/>
      <c r="N150" s="47"/>
    </row>
    <row r="151" spans="1:14" ht="15" customHeight="1" x14ac:dyDescent="0.25">
      <c r="A151" s="22" t="s">
        <v>968</v>
      </c>
      <c r="B151" s="38" t="s">
        <v>969</v>
      </c>
      <c r="C151" s="98">
        <f>'[1]B2. HTT Public Sector Assets'!C151</f>
        <v>5608.9359591650054</v>
      </c>
      <c r="D151" s="76"/>
      <c r="E151" s="76"/>
      <c r="F151" s="112">
        <f>IF($C$152=0,"",IF(C151="[for completion]","",C151/$C$152))</f>
        <v>0.20753367828223349</v>
      </c>
      <c r="G151" s="112"/>
      <c r="H151"/>
      <c r="I151" s="38"/>
      <c r="K151" s="76"/>
      <c r="L151" s="76"/>
      <c r="M151" s="48"/>
      <c r="N151" s="47"/>
    </row>
    <row r="152" spans="1:14" ht="15" customHeight="1" x14ac:dyDescent="0.25">
      <c r="A152" s="22" t="s">
        <v>970</v>
      </c>
      <c r="B152" s="49" t="s">
        <v>94</v>
      </c>
      <c r="C152" s="562">
        <f>SUM(C148:C151)</f>
        <v>27026.630114160005</v>
      </c>
      <c r="D152" s="76"/>
      <c r="E152" s="76"/>
      <c r="F152" s="57">
        <f>SUM(F148:F151)</f>
        <v>1</v>
      </c>
      <c r="G152" s="112"/>
      <c r="H152"/>
      <c r="I152" s="38"/>
      <c r="K152" s="76"/>
      <c r="L152" s="76"/>
      <c r="M152" s="48"/>
      <c r="N152" s="47"/>
    </row>
    <row r="153" spans="1:14" ht="15" customHeight="1" outlineLevel="1" x14ac:dyDescent="0.25">
      <c r="A153" s="22" t="s">
        <v>971</v>
      </c>
      <c r="B153" s="51" t="s">
        <v>972</v>
      </c>
      <c r="C153" s="98">
        <f>'[1]B2. HTT Public Sector Assets'!C153</f>
        <v>0</v>
      </c>
      <c r="D153" s="76"/>
      <c r="E153" s="76"/>
      <c r="F153" s="112">
        <f t="shared" ref="F153:F159" si="3">IF($C$152=0,"",IF(C153="[for completion]","",C153/$C$152))</f>
        <v>0</v>
      </c>
      <c r="G153" s="112"/>
      <c r="H153"/>
      <c r="I153" s="38"/>
      <c r="K153" s="76"/>
      <c r="L153" s="76"/>
      <c r="M153" s="48"/>
      <c r="N153" s="47"/>
    </row>
    <row r="154" spans="1:14" ht="15" customHeight="1" outlineLevel="1" x14ac:dyDescent="0.25">
      <c r="A154" s="22" t="s">
        <v>973</v>
      </c>
      <c r="B154" s="51" t="s">
        <v>974</v>
      </c>
      <c r="C154" s="98">
        <f>'[1]B2. HTT Public Sector Assets'!C154</f>
        <v>4349.8932871200004</v>
      </c>
      <c r="D154" s="76"/>
      <c r="E154" s="76"/>
      <c r="F154" s="112">
        <f t="shared" si="3"/>
        <v>0.16094841527582715</v>
      </c>
      <c r="G154" s="112"/>
      <c r="H154"/>
      <c r="I154" s="38"/>
      <c r="K154" s="76"/>
      <c r="L154" s="76"/>
      <c r="M154" s="48"/>
      <c r="N154" s="47"/>
    </row>
    <row r="155" spans="1:14" ht="15" customHeight="1" outlineLevel="1" x14ac:dyDescent="0.25">
      <c r="A155" s="22" t="s">
        <v>975</v>
      </c>
      <c r="B155" s="51" t="s">
        <v>976</v>
      </c>
      <c r="C155" s="98">
        <f>'[1]B2. HTT Public Sector Assets'!C155</f>
        <v>600.04574510000009</v>
      </c>
      <c r="D155" s="76"/>
      <c r="E155" s="76"/>
      <c r="F155" s="112">
        <f t="shared" si="3"/>
        <v>2.2202018622574014E-2</v>
      </c>
      <c r="G155" s="112"/>
      <c r="H155"/>
      <c r="I155" s="38"/>
      <c r="K155" s="76"/>
      <c r="L155" s="76"/>
      <c r="M155" s="48"/>
      <c r="N155" s="47"/>
    </row>
    <row r="156" spans="1:14" ht="15" customHeight="1" outlineLevel="1" x14ac:dyDescent="0.25">
      <c r="A156" s="22" t="s">
        <v>977</v>
      </c>
      <c r="B156" s="51" t="s">
        <v>978</v>
      </c>
      <c r="C156" s="98">
        <f>'[1]B2. HTT Public Sector Assets'!C156</f>
        <v>7050.0723959500001</v>
      </c>
      <c r="D156" s="76"/>
      <c r="E156" s="76"/>
      <c r="F156" s="112">
        <f t="shared" si="3"/>
        <v>0.26085650953043793</v>
      </c>
      <c r="G156" s="112"/>
      <c r="H156"/>
      <c r="I156" s="38"/>
      <c r="K156" s="76"/>
      <c r="L156" s="76"/>
      <c r="M156" s="48"/>
      <c r="N156" s="47"/>
    </row>
    <row r="157" spans="1:14" ht="15" customHeight="1" outlineLevel="1" x14ac:dyDescent="0.25">
      <c r="A157" s="22" t="s">
        <v>979</v>
      </c>
      <c r="B157" s="51" t="s">
        <v>980</v>
      </c>
      <c r="C157" s="98">
        <f>'[1]B2. HTT Public Sector Assets'!C157</f>
        <v>1701.9700037684454</v>
      </c>
      <c r="D157" s="76"/>
      <c r="E157" s="76"/>
      <c r="F157" s="112">
        <f t="shared" si="3"/>
        <v>6.2973814958777852E-2</v>
      </c>
      <c r="G157" s="112"/>
      <c r="H157"/>
      <c r="I157" s="38"/>
      <c r="K157" s="76"/>
      <c r="L157" s="76"/>
      <c r="M157" s="48"/>
      <c r="N157" s="47"/>
    </row>
    <row r="158" spans="1:14" ht="15" customHeight="1" outlineLevel="1" x14ac:dyDescent="0.25">
      <c r="A158" s="22" t="s">
        <v>981</v>
      </c>
      <c r="B158" s="51" t="s">
        <v>982</v>
      </c>
      <c r="C158" s="98">
        <f>'[1]B2. HTT Public Sector Assets'!C158</f>
        <v>6522.8668792200006</v>
      </c>
      <c r="D158" s="76"/>
      <c r="E158" s="76"/>
      <c r="F158" s="112">
        <f t="shared" si="3"/>
        <v>0.24134961893760068</v>
      </c>
      <c r="G158" s="112"/>
      <c r="H158"/>
      <c r="I158" s="38"/>
      <c r="K158" s="76"/>
      <c r="L158" s="76"/>
      <c r="M158" s="48"/>
      <c r="N158" s="47"/>
    </row>
    <row r="159" spans="1:14" ht="15" customHeight="1" outlineLevel="1" x14ac:dyDescent="0.25">
      <c r="A159" s="22" t="s">
        <v>983</v>
      </c>
      <c r="B159" s="51" t="s">
        <v>1770</v>
      </c>
      <c r="C159" s="98">
        <f>'[1]B2. HTT Public Sector Assets'!C159</f>
        <v>1192.845843836554</v>
      </c>
      <c r="D159" s="76"/>
      <c r="E159" s="76"/>
      <c r="F159" s="112">
        <f t="shared" si="3"/>
        <v>4.4135944392548913E-2</v>
      </c>
      <c r="G159" s="112"/>
      <c r="H159"/>
      <c r="I159" s="38"/>
      <c r="K159" s="76"/>
      <c r="L159" s="76"/>
      <c r="M159" s="48"/>
      <c r="N159" s="47"/>
    </row>
    <row r="160" spans="1:14" ht="15" customHeight="1" outlineLevel="1" x14ac:dyDescent="0.25">
      <c r="A160" s="22" t="s">
        <v>984</v>
      </c>
      <c r="B160" s="51"/>
      <c r="C160" s="98"/>
      <c r="D160" s="76"/>
      <c r="E160" s="76"/>
      <c r="F160" s="112"/>
      <c r="G160" s="112"/>
      <c r="H160"/>
      <c r="I160" s="38"/>
      <c r="K160" s="76"/>
      <c r="L160" s="76"/>
      <c r="M160" s="48"/>
      <c r="N160" s="47"/>
    </row>
    <row r="161" spans="1:14" ht="15" hidden="1" customHeight="1" outlineLevel="1" x14ac:dyDescent="0.25">
      <c r="A161" s="22" t="s">
        <v>985</v>
      </c>
      <c r="B161" s="51"/>
      <c r="D161" s="76"/>
      <c r="E161" s="76"/>
      <c r="F161" s="48"/>
      <c r="G161" s="112"/>
      <c r="H161"/>
      <c r="I161" s="38"/>
      <c r="K161" s="76"/>
      <c r="L161" s="76"/>
      <c r="M161" s="48"/>
      <c r="N161" s="47"/>
    </row>
    <row r="162" spans="1:14" ht="15" hidden="1" customHeight="1" outlineLevel="1" x14ac:dyDescent="0.25">
      <c r="A162" s="22" t="s">
        <v>986</v>
      </c>
      <c r="B162" s="51"/>
      <c r="D162" s="76"/>
      <c r="E162" s="76"/>
      <c r="F162" s="112"/>
      <c r="G162" s="112"/>
      <c r="H162"/>
      <c r="I162" s="38"/>
      <c r="K162" s="76"/>
      <c r="L162" s="76"/>
      <c r="M162" s="48"/>
      <c r="N162" s="47"/>
    </row>
    <row r="163" spans="1:14" ht="15" hidden="1" customHeight="1" outlineLevel="1" x14ac:dyDescent="0.25">
      <c r="A163" s="22" t="s">
        <v>987</v>
      </c>
      <c r="B163" s="51"/>
      <c r="D163" s="76"/>
      <c r="E163" s="76"/>
      <c r="F163" s="112"/>
      <c r="G163" s="112"/>
      <c r="H163"/>
      <c r="I163" s="38"/>
      <c r="K163" s="76"/>
      <c r="L163" s="76"/>
      <c r="M163" s="48"/>
      <c r="N163" s="47"/>
    </row>
    <row r="164" spans="1:14" ht="15" customHeight="1" outlineLevel="1" x14ac:dyDescent="0.25">
      <c r="A164" s="22" t="s">
        <v>988</v>
      </c>
      <c r="B164" s="38"/>
      <c r="D164" s="76"/>
      <c r="E164" s="76"/>
      <c r="F164" s="112"/>
      <c r="G164" s="112"/>
      <c r="H164"/>
      <c r="I164" s="38"/>
      <c r="K164" s="76"/>
      <c r="L164" s="76"/>
      <c r="M164" s="48"/>
      <c r="N164" s="47"/>
    </row>
    <row r="165" spans="1:14" outlineLevel="1" x14ac:dyDescent="0.25">
      <c r="A165" s="22" t="s">
        <v>989</v>
      </c>
      <c r="B165" s="52"/>
      <c r="C165" s="52"/>
      <c r="D165" s="52"/>
      <c r="E165" s="52"/>
      <c r="F165" s="112"/>
      <c r="G165" s="112"/>
      <c r="H165"/>
      <c r="I165" s="49"/>
      <c r="J165" s="38"/>
      <c r="K165" s="76"/>
      <c r="L165" s="76"/>
      <c r="M165" s="57"/>
      <c r="N165" s="47"/>
    </row>
    <row r="166" spans="1:14" ht="15" customHeight="1" x14ac:dyDescent="0.25">
      <c r="A166" s="40"/>
      <c r="B166" s="41" t="s">
        <v>990</v>
      </c>
      <c r="C166" s="40"/>
      <c r="D166" s="40"/>
      <c r="E166" s="40"/>
      <c r="F166" s="121"/>
      <c r="G166" s="121"/>
      <c r="H166"/>
      <c r="I166" s="74"/>
      <c r="J166" s="35"/>
      <c r="K166" s="35"/>
      <c r="L166" s="35"/>
      <c r="M166" s="53"/>
      <c r="N166" s="53"/>
    </row>
    <row r="167" spans="1:14" x14ac:dyDescent="0.25">
      <c r="A167" s="22" t="s">
        <v>991</v>
      </c>
      <c r="B167" s="22" t="s">
        <v>682</v>
      </c>
      <c r="C167" s="100">
        <f>'[1]B2. HTT Public Sector Assets'!$C$167</f>
        <v>1.6739210600786067E-6</v>
      </c>
      <c r="D167"/>
      <c r="E167" s="20"/>
      <c r="F167" s="110"/>
      <c r="G167" s="128"/>
      <c r="H167"/>
      <c r="K167" s="62"/>
      <c r="L167" s="20"/>
      <c r="M167" s="20"/>
      <c r="N167" s="62"/>
    </row>
    <row r="168" spans="1:14" hidden="1" outlineLevel="1" x14ac:dyDescent="0.25">
      <c r="A168" s="22" t="s">
        <v>992</v>
      </c>
      <c r="D168"/>
      <c r="E168" s="20"/>
      <c r="F168" s="110"/>
      <c r="G168" s="128"/>
      <c r="H168"/>
      <c r="K168" s="62"/>
      <c r="L168" s="20"/>
      <c r="M168" s="20"/>
      <c r="N168" s="62"/>
    </row>
    <row r="169" spans="1:14" hidden="1" outlineLevel="1" x14ac:dyDescent="0.25">
      <c r="A169" s="22" t="s">
        <v>993</v>
      </c>
      <c r="D169"/>
      <c r="E169" s="20"/>
      <c r="F169" s="110"/>
      <c r="G169" s="128"/>
      <c r="H169"/>
      <c r="K169" s="62"/>
      <c r="L169" s="20"/>
      <c r="M169" s="20"/>
      <c r="N169" s="62"/>
    </row>
    <row r="170" spans="1:14" hidden="1" outlineLevel="1" x14ac:dyDescent="0.25">
      <c r="A170" s="22" t="s">
        <v>994</v>
      </c>
      <c r="D170"/>
      <c r="E170" s="20"/>
      <c r="F170" s="110"/>
      <c r="G170" s="128"/>
      <c r="H170"/>
      <c r="K170" s="62"/>
      <c r="L170" s="20"/>
      <c r="M170" s="20"/>
      <c r="N170" s="62"/>
    </row>
    <row r="171" spans="1:14" hidden="1" outlineLevel="1" x14ac:dyDescent="0.25">
      <c r="A171" s="22" t="s">
        <v>995</v>
      </c>
      <c r="D171"/>
      <c r="E171" s="20"/>
      <c r="F171" s="110"/>
      <c r="G171" s="128"/>
      <c r="H171"/>
      <c r="K171" s="62"/>
      <c r="L171" s="20"/>
      <c r="M171" s="20"/>
      <c r="N171" s="62"/>
    </row>
    <row r="172" spans="1:14" collapsed="1" x14ac:dyDescent="0.25">
      <c r="A172" s="40"/>
      <c r="B172" s="41" t="s">
        <v>996</v>
      </c>
      <c r="C172" s="40" t="s">
        <v>834</v>
      </c>
      <c r="D172" s="40"/>
      <c r="E172" s="40"/>
      <c r="F172" s="121"/>
      <c r="G172" s="121"/>
      <c r="H172"/>
      <c r="I172" s="74"/>
      <c r="J172" s="35"/>
      <c r="K172" s="35"/>
      <c r="L172" s="35"/>
      <c r="M172" s="53"/>
      <c r="N172" s="53"/>
    </row>
    <row r="173" spans="1:14" ht="15" customHeight="1" x14ac:dyDescent="0.25">
      <c r="A173" s="22" t="s">
        <v>997</v>
      </c>
      <c r="B173" s="22" t="s">
        <v>1273</v>
      </c>
      <c r="C173" s="100">
        <f>'[1]B2. HTT Public Sector Assets'!$C$173</f>
        <v>0.12194910488012192</v>
      </c>
      <c r="D173"/>
      <c r="E173"/>
      <c r="F173" s="128"/>
      <c r="G173" s="128"/>
      <c r="H173"/>
      <c r="K173" s="62"/>
      <c r="L173" s="62"/>
      <c r="M173" s="62"/>
      <c r="N173" s="62"/>
    </row>
    <row r="174" spans="1:14" outlineLevel="1" x14ac:dyDescent="0.25">
      <c r="A174" s="22" t="s">
        <v>998</v>
      </c>
      <c r="D174"/>
      <c r="E174"/>
      <c r="F174" s="128"/>
      <c r="G174" s="128"/>
      <c r="H174"/>
      <c r="K174" s="62"/>
      <c r="L174" s="62"/>
      <c r="M174" s="62"/>
      <c r="N174" s="62"/>
    </row>
    <row r="175" spans="1:14" outlineLevel="1" x14ac:dyDescent="0.25">
      <c r="A175" s="22" t="s">
        <v>999</v>
      </c>
      <c r="D175"/>
      <c r="E175"/>
      <c r="F175" s="128"/>
      <c r="G175" s="128"/>
      <c r="H175"/>
      <c r="K175" s="62"/>
      <c r="L175" s="62"/>
      <c r="M175" s="62"/>
      <c r="N175" s="62"/>
    </row>
    <row r="176" spans="1:14" outlineLevel="1" x14ac:dyDescent="0.25">
      <c r="A176" s="22" t="s">
        <v>1000</v>
      </c>
      <c r="D176"/>
      <c r="E176"/>
      <c r="F176" s="128"/>
      <c r="G176" s="128"/>
      <c r="H176"/>
      <c r="K176" s="62"/>
      <c r="L176" s="62"/>
      <c r="M176" s="62"/>
      <c r="N176" s="62"/>
    </row>
    <row r="177" spans="1:14" outlineLevel="1" x14ac:dyDescent="0.25">
      <c r="A177" s="22" t="s">
        <v>1001</v>
      </c>
      <c r="D177"/>
      <c r="E177"/>
      <c r="F177" s="128"/>
      <c r="G177" s="128"/>
      <c r="H177"/>
      <c r="K177" s="62"/>
      <c r="L177" s="62"/>
      <c r="M177" s="62"/>
      <c r="N177" s="62"/>
    </row>
    <row r="178" spans="1:14" outlineLevel="1" x14ac:dyDescent="0.25">
      <c r="A178" s="22" t="s">
        <v>1002</v>
      </c>
    </row>
    <row r="179" spans="1:14" outlineLevel="1" x14ac:dyDescent="0.25">
      <c r="A179" s="22" t="s">
        <v>1003</v>
      </c>
    </row>
    <row r="241" spans="3:3" x14ac:dyDescent="0.25">
      <c r="C241" s="100"/>
    </row>
    <row r="242" spans="3:3" x14ac:dyDescent="0.25">
      <c r="C242" s="100"/>
    </row>
    <row r="243" spans="3:3" x14ac:dyDescent="0.25">
      <c r="C243" s="100"/>
    </row>
    <row r="244" spans="3:3" x14ac:dyDescent="0.25">
      <c r="C244" s="100"/>
    </row>
    <row r="245" spans="3:3" x14ac:dyDescent="0.25">
      <c r="C245" s="100"/>
    </row>
    <row r="258" spans="3:3" x14ac:dyDescent="0.25">
      <c r="C258" s="100"/>
    </row>
    <row r="259" spans="3:3" x14ac:dyDescent="0.25">
      <c r="C259" s="100"/>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2" bestFit="1" customWidth="1"/>
    <col min="3" max="3" width="134.7109375" style="2" customWidth="1"/>
    <col min="4" max="13" width="11.42578125" style="2"/>
  </cols>
  <sheetData>
    <row r="1" spans="1:3" ht="31.5" x14ac:dyDescent="0.25">
      <c r="A1" s="19" t="s">
        <v>1004</v>
      </c>
      <c r="B1" s="19"/>
      <c r="C1" s="559" t="s">
        <v>2676</v>
      </c>
    </row>
    <row r="2" spans="1:3" x14ac:dyDescent="0.25">
      <c r="B2" s="20"/>
      <c r="C2" s="20"/>
    </row>
    <row r="3" spans="1:3" x14ac:dyDescent="0.25">
      <c r="A3" s="77" t="s">
        <v>1005</v>
      </c>
      <c r="B3" s="78"/>
      <c r="C3" s="20"/>
    </row>
    <row r="4" spans="1:3" x14ac:dyDescent="0.25">
      <c r="C4" s="20"/>
    </row>
    <row r="5" spans="1:3" ht="37.5" x14ac:dyDescent="0.25">
      <c r="A5" s="33" t="s">
        <v>31</v>
      </c>
      <c r="B5" s="33" t="s">
        <v>1006</v>
      </c>
      <c r="C5" s="79" t="s">
        <v>1808</v>
      </c>
    </row>
    <row r="6" spans="1:3" ht="89.25" customHeight="1" x14ac:dyDescent="0.25">
      <c r="A6" s="489" t="s">
        <v>1007</v>
      </c>
      <c r="B6" s="135" t="s">
        <v>1008</v>
      </c>
      <c r="C6" s="139" t="s">
        <v>1647</v>
      </c>
    </row>
    <row r="7" spans="1:3" x14ac:dyDescent="0.25">
      <c r="A7" s="134" t="s">
        <v>1009</v>
      </c>
      <c r="B7" s="135" t="s">
        <v>1010</v>
      </c>
      <c r="C7" s="139" t="s">
        <v>1268</v>
      </c>
    </row>
    <row r="8" spans="1:3" ht="30" x14ac:dyDescent="0.25">
      <c r="A8" s="134"/>
      <c r="B8" s="135" t="s">
        <v>1648</v>
      </c>
      <c r="C8" s="139" t="s">
        <v>1649</v>
      </c>
    </row>
    <row r="9" spans="1:3" x14ac:dyDescent="0.25">
      <c r="A9" s="134" t="s">
        <v>1011</v>
      </c>
      <c r="B9" s="135" t="s">
        <v>1012</v>
      </c>
      <c r="C9" s="139" t="s">
        <v>1398</v>
      </c>
    </row>
    <row r="10" spans="1:3" x14ac:dyDescent="0.25">
      <c r="A10" s="134" t="s">
        <v>1013</v>
      </c>
      <c r="B10" s="135" t="s">
        <v>1014</v>
      </c>
      <c r="C10" s="139" t="s">
        <v>1269</v>
      </c>
    </row>
    <row r="11" spans="1:3" ht="44.25" customHeight="1" x14ac:dyDescent="0.25">
      <c r="A11" s="489" t="s">
        <v>1015</v>
      </c>
      <c r="B11" s="135" t="s">
        <v>1270</v>
      </c>
      <c r="C11" s="139" t="s">
        <v>1271</v>
      </c>
    </row>
    <row r="12" spans="1:3" ht="54.75" customHeight="1" x14ac:dyDescent="0.25">
      <c r="A12" s="489" t="s">
        <v>1016</v>
      </c>
      <c r="B12" s="135" t="s">
        <v>1017</v>
      </c>
      <c r="C12" s="139" t="s">
        <v>1272</v>
      </c>
    </row>
    <row r="13" spans="1:3" ht="102.75" customHeight="1" x14ac:dyDescent="0.25">
      <c r="A13" s="489" t="s">
        <v>1018</v>
      </c>
      <c r="B13" s="135" t="s">
        <v>1019</v>
      </c>
      <c r="C13" s="139" t="s">
        <v>1399</v>
      </c>
    </row>
    <row r="14" spans="1:3" ht="75" customHeight="1" x14ac:dyDescent="0.25">
      <c r="A14" s="134" t="s">
        <v>1020</v>
      </c>
      <c r="B14" s="135" t="s">
        <v>1021</v>
      </c>
      <c r="C14" s="725" t="s">
        <v>548</v>
      </c>
    </row>
    <row r="15" spans="1:3" ht="30" x14ac:dyDescent="0.25">
      <c r="A15" s="489" t="s">
        <v>1022</v>
      </c>
      <c r="B15" s="135" t="s">
        <v>1023</v>
      </c>
      <c r="C15" s="726"/>
    </row>
    <row r="16" spans="1:3" x14ac:dyDescent="0.25">
      <c r="A16" s="134" t="s">
        <v>1024</v>
      </c>
      <c r="B16" s="135" t="s">
        <v>1025</v>
      </c>
      <c r="C16" s="139" t="s">
        <v>1403</v>
      </c>
    </row>
    <row r="17" spans="1:3" ht="96.75" customHeight="1" x14ac:dyDescent="0.25">
      <c r="A17" s="489" t="s">
        <v>1026</v>
      </c>
      <c r="B17" s="137" t="s">
        <v>1027</v>
      </c>
      <c r="C17" s="139" t="s">
        <v>1404</v>
      </c>
    </row>
    <row r="18" spans="1:3" ht="314.25" customHeight="1" x14ac:dyDescent="0.25">
      <c r="A18" s="489" t="s">
        <v>1028</v>
      </c>
      <c r="B18" s="137" t="s">
        <v>1029</v>
      </c>
      <c r="C18" s="139" t="s">
        <v>1650</v>
      </c>
    </row>
    <row r="19" spans="1:3" ht="29.25" customHeight="1" x14ac:dyDescent="0.25">
      <c r="A19" s="489" t="s">
        <v>1030</v>
      </c>
      <c r="B19" s="137" t="s">
        <v>1031</v>
      </c>
      <c r="C19" s="139" t="s">
        <v>1276</v>
      </c>
    </row>
    <row r="20" spans="1:3" outlineLevel="1" x14ac:dyDescent="0.25">
      <c r="A20" s="134" t="s">
        <v>1032</v>
      </c>
      <c r="B20" s="138" t="s">
        <v>1274</v>
      </c>
      <c r="C20" s="139" t="s">
        <v>1275</v>
      </c>
    </row>
    <row r="21" spans="1:3" outlineLevel="1" x14ac:dyDescent="0.25">
      <c r="A21" s="134" t="s">
        <v>1033</v>
      </c>
      <c r="B21" s="138"/>
      <c r="C21" s="136"/>
    </row>
    <row r="22" spans="1:3" outlineLevel="1" x14ac:dyDescent="0.25">
      <c r="A22" s="134" t="s">
        <v>1034</v>
      </c>
      <c r="B22" s="138"/>
      <c r="C22" s="136"/>
    </row>
    <row r="23" spans="1:3" outlineLevel="1" x14ac:dyDescent="0.25">
      <c r="A23" s="134" t="s">
        <v>1035</v>
      </c>
      <c r="B23" s="138"/>
      <c r="C23" s="136"/>
    </row>
    <row r="24" spans="1:3" outlineLevel="1" x14ac:dyDescent="0.25">
      <c r="A24" s="134" t="s">
        <v>1036</v>
      </c>
      <c r="B24" s="138"/>
      <c r="C24" s="136"/>
    </row>
    <row r="25" spans="1:3" ht="18.75" x14ac:dyDescent="0.25">
      <c r="A25" s="33"/>
      <c r="B25" s="33" t="s">
        <v>1037</v>
      </c>
      <c r="C25" s="79" t="s">
        <v>1038</v>
      </c>
    </row>
    <row r="26" spans="1:3" x14ac:dyDescent="0.25">
      <c r="A26" s="1" t="s">
        <v>1039</v>
      </c>
      <c r="B26" s="39" t="s">
        <v>1040</v>
      </c>
      <c r="C26" s="22" t="s">
        <v>1041</v>
      </c>
    </row>
    <row r="27" spans="1:3" x14ac:dyDescent="0.25">
      <c r="A27" s="1" t="s">
        <v>1042</v>
      </c>
      <c r="B27" s="39" t="s">
        <v>1043</v>
      </c>
      <c r="C27" s="22" t="s">
        <v>1044</v>
      </c>
    </row>
    <row r="28" spans="1:3" x14ac:dyDescent="0.25">
      <c r="A28" s="1" t="s">
        <v>1045</v>
      </c>
      <c r="B28" s="39" t="s">
        <v>1046</v>
      </c>
      <c r="C28" s="22" t="s">
        <v>1047</v>
      </c>
    </row>
    <row r="29" spans="1:3" outlineLevel="1" x14ac:dyDescent="0.25">
      <c r="A29" s="1" t="s">
        <v>1039</v>
      </c>
      <c r="B29" s="38"/>
      <c r="C29" s="22"/>
    </row>
    <row r="30" spans="1:3" outlineLevel="1" x14ac:dyDescent="0.25">
      <c r="A30" s="1" t="s">
        <v>1048</v>
      </c>
      <c r="B30" s="38"/>
      <c r="C30" s="22"/>
    </row>
    <row r="31" spans="1:3" outlineLevel="1" x14ac:dyDescent="0.25">
      <c r="A31" s="1" t="s">
        <v>1049</v>
      </c>
      <c r="B31" s="39"/>
      <c r="C31" s="22"/>
    </row>
    <row r="32" spans="1:3" ht="18.75" x14ac:dyDescent="0.25">
      <c r="A32" s="33"/>
      <c r="B32" s="33" t="s">
        <v>1050</v>
      </c>
      <c r="C32" s="79" t="s">
        <v>1808</v>
      </c>
    </row>
    <row r="33" spans="1:3" x14ac:dyDescent="0.25">
      <c r="A33" s="1" t="s">
        <v>1051</v>
      </c>
      <c r="B33" s="35" t="s">
        <v>1052</v>
      </c>
      <c r="C33" s="22"/>
    </row>
    <row r="34" spans="1:3" x14ac:dyDescent="0.25">
      <c r="A34" s="1" t="s">
        <v>1053</v>
      </c>
      <c r="B34" s="38"/>
    </row>
    <row r="35" spans="1:3" x14ac:dyDescent="0.25">
      <c r="A35" s="1" t="s">
        <v>1054</v>
      </c>
      <c r="B35" s="38"/>
    </row>
    <row r="36" spans="1:3" x14ac:dyDescent="0.25">
      <c r="A36" s="1" t="s">
        <v>1055</v>
      </c>
      <c r="B36" s="38"/>
    </row>
    <row r="37" spans="1:3" x14ac:dyDescent="0.25">
      <c r="A37" s="1" t="s">
        <v>1056</v>
      </c>
      <c r="B37" s="38"/>
    </row>
    <row r="38" spans="1:3" x14ac:dyDescent="0.25">
      <c r="A38" s="1" t="s">
        <v>1057</v>
      </c>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1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1" spans="2:2" x14ac:dyDescent="0.25">
      <c r="B121" s="38"/>
    </row>
    <row r="122" spans="2:2" x14ac:dyDescent="0.25">
      <c r="B122" s="38"/>
    </row>
    <row r="123" spans="2:2" x14ac:dyDescent="0.25">
      <c r="B123" s="38"/>
    </row>
    <row r="128" spans="2:2" x14ac:dyDescent="0.25">
      <c r="B128" s="28"/>
    </row>
    <row r="129" spans="2:2" x14ac:dyDescent="0.25">
      <c r="B129" s="80"/>
    </row>
    <row r="135" spans="2:2" x14ac:dyDescent="0.25">
      <c r="B135" s="39"/>
    </row>
    <row r="136" spans="2:2" x14ac:dyDescent="0.25">
      <c r="B136"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74" spans="3:3" x14ac:dyDescent="0.25">
      <c r="C174" s="2">
        <f>512+46</f>
        <v>558</v>
      </c>
    </row>
    <row r="177" spans="3:3" x14ac:dyDescent="0.25">
      <c r="C177" s="2">
        <v>6600</v>
      </c>
    </row>
    <row r="246" spans="2:2" x14ac:dyDescent="0.25">
      <c r="B246" s="35"/>
    </row>
    <row r="247" spans="2:2" x14ac:dyDescent="0.25">
      <c r="B247" s="38"/>
    </row>
    <row r="248" spans="2:2" x14ac:dyDescent="0.25">
      <c r="B248" s="38"/>
    </row>
    <row r="251" spans="2:2" x14ac:dyDescent="0.25">
      <c r="B251" s="38"/>
    </row>
    <row r="267" spans="2:2" x14ac:dyDescent="0.25">
      <c r="B267" s="35"/>
    </row>
    <row r="297" spans="2:2" x14ac:dyDescent="0.25">
      <c r="B297" s="28"/>
    </row>
    <row r="298" spans="2:2" x14ac:dyDescent="0.25">
      <c r="B298"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3" spans="2:2" x14ac:dyDescent="0.25">
      <c r="B333" s="38"/>
    </row>
    <row r="334" spans="2:2" x14ac:dyDescent="0.25">
      <c r="B334" s="38"/>
    </row>
    <row r="335" spans="2:2" x14ac:dyDescent="0.25">
      <c r="B335" s="38"/>
    </row>
    <row r="336" spans="2:2" x14ac:dyDescent="0.25">
      <c r="B336" s="38"/>
    </row>
    <row r="337" spans="2:2" x14ac:dyDescent="0.25">
      <c r="B337" s="38"/>
    </row>
    <row r="339" spans="2:2" x14ac:dyDescent="0.25">
      <c r="B339" s="38"/>
    </row>
    <row r="342" spans="2:2" x14ac:dyDescent="0.25">
      <c r="B342"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7" spans="2:2" x14ac:dyDescent="0.25">
      <c r="B367" s="28"/>
    </row>
    <row r="384" spans="2:2" x14ac:dyDescent="0.25">
      <c r="B384" s="81"/>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1058</v>
      </c>
    </row>
    <row r="3" spans="1:1" x14ac:dyDescent="0.25">
      <c r="A3" s="82"/>
    </row>
    <row r="4" spans="1:1" ht="34.5" x14ac:dyDescent="0.25">
      <c r="A4" s="83" t="s">
        <v>1059</v>
      </c>
    </row>
    <row r="5" spans="1:1" ht="34.5" x14ac:dyDescent="0.25">
      <c r="A5" s="83" t="s">
        <v>1060</v>
      </c>
    </row>
    <row r="6" spans="1:1" ht="34.5" x14ac:dyDescent="0.25">
      <c r="A6" s="83" t="s">
        <v>1061</v>
      </c>
    </row>
    <row r="7" spans="1:1" ht="17.25" x14ac:dyDescent="0.25">
      <c r="A7" s="83"/>
    </row>
    <row r="8" spans="1:1" ht="18.75" x14ac:dyDescent="0.25">
      <c r="A8" s="84" t="s">
        <v>1062</v>
      </c>
    </row>
    <row r="9" spans="1:1" ht="34.5" x14ac:dyDescent="0.3">
      <c r="A9" s="93" t="s">
        <v>1225</v>
      </c>
    </row>
    <row r="10" spans="1:1" ht="69" x14ac:dyDescent="0.25">
      <c r="A10" s="86" t="s">
        <v>1063</v>
      </c>
    </row>
    <row r="11" spans="1:1" ht="34.5" x14ac:dyDescent="0.25">
      <c r="A11" s="86" t="s">
        <v>1064</v>
      </c>
    </row>
    <row r="12" spans="1:1" ht="17.25" x14ac:dyDescent="0.25">
      <c r="A12" s="86" t="s">
        <v>1065</v>
      </c>
    </row>
    <row r="13" spans="1:1" ht="17.25" x14ac:dyDescent="0.25">
      <c r="A13" s="86" t="s">
        <v>1066</v>
      </c>
    </row>
    <row r="14" spans="1:1" ht="34.5" x14ac:dyDescent="0.25">
      <c r="A14" s="86" t="s">
        <v>1067</v>
      </c>
    </row>
    <row r="15" spans="1:1" ht="17.25" x14ac:dyDescent="0.25">
      <c r="A15" s="86"/>
    </row>
    <row r="16" spans="1:1" ht="18.75" x14ac:dyDescent="0.25">
      <c r="A16" s="84" t="s">
        <v>1068</v>
      </c>
    </row>
    <row r="17" spans="1:1" ht="17.25" x14ac:dyDescent="0.25">
      <c r="A17" s="87" t="s">
        <v>1069</v>
      </c>
    </row>
    <row r="18" spans="1:1" ht="34.5" x14ac:dyDescent="0.25">
      <c r="A18" s="88" t="s">
        <v>1070</v>
      </c>
    </row>
    <row r="19" spans="1:1" ht="34.5" x14ac:dyDescent="0.25">
      <c r="A19" s="88" t="s">
        <v>1071</v>
      </c>
    </row>
    <row r="20" spans="1:1" ht="51.75" x14ac:dyDescent="0.25">
      <c r="A20" s="88" t="s">
        <v>1072</v>
      </c>
    </row>
    <row r="21" spans="1:1" ht="86.25" x14ac:dyDescent="0.25">
      <c r="A21" s="88" t="s">
        <v>1073</v>
      </c>
    </row>
    <row r="22" spans="1:1" ht="51.75" x14ac:dyDescent="0.25">
      <c r="A22" s="88" t="s">
        <v>1074</v>
      </c>
    </row>
    <row r="23" spans="1:1" ht="34.5" x14ac:dyDescent="0.25">
      <c r="A23" s="88" t="s">
        <v>1075</v>
      </c>
    </row>
    <row r="24" spans="1:1" ht="17.25" x14ac:dyDescent="0.25">
      <c r="A24" s="88" t="s">
        <v>1076</v>
      </c>
    </row>
    <row r="25" spans="1:1" ht="17.25" x14ac:dyDescent="0.25">
      <c r="A25" s="87" t="s">
        <v>1077</v>
      </c>
    </row>
    <row r="26" spans="1:1" ht="51.75" x14ac:dyDescent="0.3">
      <c r="A26" s="89" t="s">
        <v>1078</v>
      </c>
    </row>
    <row r="27" spans="1:1" ht="17.25" x14ac:dyDescent="0.3">
      <c r="A27" s="89" t="s">
        <v>1079</v>
      </c>
    </row>
    <row r="28" spans="1:1" ht="17.25" x14ac:dyDescent="0.25">
      <c r="A28" s="87" t="s">
        <v>1080</v>
      </c>
    </row>
    <row r="29" spans="1:1" ht="34.5" x14ac:dyDescent="0.25">
      <c r="A29" s="88" t="s">
        <v>1081</v>
      </c>
    </row>
    <row r="30" spans="1:1" ht="34.5" x14ac:dyDescent="0.25">
      <c r="A30" s="88" t="s">
        <v>1082</v>
      </c>
    </row>
    <row r="31" spans="1:1" ht="34.5" x14ac:dyDescent="0.25">
      <c r="A31" s="88" t="s">
        <v>1083</v>
      </c>
    </row>
    <row r="32" spans="1:1" ht="34.5" x14ac:dyDescent="0.25">
      <c r="A32" s="88" t="s">
        <v>1084</v>
      </c>
    </row>
    <row r="33" spans="1:1" ht="17.25" x14ac:dyDescent="0.25">
      <c r="A33" s="88"/>
    </row>
    <row r="34" spans="1:1" ht="18.75" x14ac:dyDescent="0.25">
      <c r="A34" s="84" t="s">
        <v>1085</v>
      </c>
    </row>
    <row r="35" spans="1:1" ht="17.25" x14ac:dyDescent="0.25">
      <c r="A35" s="87" t="s">
        <v>1086</v>
      </c>
    </row>
    <row r="36" spans="1:1" ht="34.5" x14ac:dyDescent="0.25">
      <c r="A36" s="88" t="s">
        <v>1087</v>
      </c>
    </row>
    <row r="37" spans="1:1" ht="34.5" x14ac:dyDescent="0.25">
      <c r="A37" s="88" t="s">
        <v>1088</v>
      </c>
    </row>
    <row r="38" spans="1:1" ht="34.5" x14ac:dyDescent="0.25">
      <c r="A38" s="88" t="s">
        <v>1089</v>
      </c>
    </row>
    <row r="39" spans="1:1" ht="17.25" x14ac:dyDescent="0.25">
      <c r="A39" s="88" t="s">
        <v>1090</v>
      </c>
    </row>
    <row r="40" spans="1:1" ht="17.25" x14ac:dyDescent="0.25">
      <c r="A40" s="88" t="s">
        <v>1091</v>
      </c>
    </row>
    <row r="41" spans="1:1" ht="17.25" x14ac:dyDescent="0.25">
      <c r="A41" s="87" t="s">
        <v>1092</v>
      </c>
    </row>
    <row r="42" spans="1:1" ht="17.25" x14ac:dyDescent="0.25">
      <c r="A42" s="88" t="s">
        <v>1093</v>
      </c>
    </row>
    <row r="43" spans="1:1" ht="17.25" x14ac:dyDescent="0.3">
      <c r="A43" s="89" t="s">
        <v>1094</v>
      </c>
    </row>
    <row r="44" spans="1:1" ht="17.25" x14ac:dyDescent="0.25">
      <c r="A44" s="87" t="s">
        <v>1095</v>
      </c>
    </row>
    <row r="45" spans="1:1" ht="34.5" x14ac:dyDescent="0.3">
      <c r="A45" s="89" t="s">
        <v>1096</v>
      </c>
    </row>
    <row r="46" spans="1:1" ht="34.5" x14ac:dyDescent="0.25">
      <c r="A46" s="88" t="s">
        <v>1097</v>
      </c>
    </row>
    <row r="47" spans="1:1" ht="34.5" x14ac:dyDescent="0.25">
      <c r="A47" s="88" t="s">
        <v>1098</v>
      </c>
    </row>
    <row r="48" spans="1:1" ht="17.25" x14ac:dyDescent="0.25">
      <c r="A48" s="88" t="s">
        <v>1099</v>
      </c>
    </row>
    <row r="49" spans="1:1" ht="17.25" x14ac:dyDescent="0.3">
      <c r="A49" s="89" t="s">
        <v>1100</v>
      </c>
    </row>
    <row r="50" spans="1:1" ht="17.25" x14ac:dyDescent="0.25">
      <c r="A50" s="87" t="s">
        <v>1101</v>
      </c>
    </row>
    <row r="51" spans="1:1" ht="34.5" x14ac:dyDescent="0.3">
      <c r="A51" s="89" t="s">
        <v>1102</v>
      </c>
    </row>
    <row r="52" spans="1:1" ht="17.25" x14ac:dyDescent="0.25">
      <c r="A52" s="88" t="s">
        <v>1103</v>
      </c>
    </row>
    <row r="53" spans="1:1" ht="34.5" x14ac:dyDescent="0.3">
      <c r="A53" s="89" t="s">
        <v>1104</v>
      </c>
    </row>
    <row r="54" spans="1:1" ht="17.25" x14ac:dyDescent="0.25">
      <c r="A54" s="87" t="s">
        <v>1105</v>
      </c>
    </row>
    <row r="55" spans="1:1" ht="17.25" x14ac:dyDescent="0.3">
      <c r="A55" s="89" t="s">
        <v>1106</v>
      </c>
    </row>
    <row r="56" spans="1:1" ht="34.5" x14ac:dyDescent="0.25">
      <c r="A56" s="88" t="s">
        <v>1107</v>
      </c>
    </row>
    <row r="57" spans="1:1" ht="17.25" x14ac:dyDescent="0.25">
      <c r="A57" s="88" t="s">
        <v>1108</v>
      </c>
    </row>
    <row r="58" spans="1:1" ht="17.25" x14ac:dyDescent="0.25">
      <c r="A58" s="88" t="s">
        <v>1109</v>
      </c>
    </row>
    <row r="59" spans="1:1" ht="17.25" x14ac:dyDescent="0.25">
      <c r="A59" s="87" t="s">
        <v>1110</v>
      </c>
    </row>
    <row r="60" spans="1:1" ht="17.25" x14ac:dyDescent="0.25">
      <c r="A60" s="88" t="s">
        <v>1111</v>
      </c>
    </row>
    <row r="61" spans="1:1" ht="17.25" x14ac:dyDescent="0.25">
      <c r="A61" s="90"/>
    </row>
    <row r="62" spans="1:1" ht="18.75" x14ac:dyDescent="0.25">
      <c r="A62" s="84" t="s">
        <v>1112</v>
      </c>
    </row>
    <row r="63" spans="1:1" ht="17.25" x14ac:dyDescent="0.25">
      <c r="A63" s="87" t="s">
        <v>1113</v>
      </c>
    </row>
    <row r="64" spans="1:1" ht="34.5" x14ac:dyDescent="0.25">
      <c r="A64" s="88" t="s">
        <v>1114</v>
      </c>
    </row>
    <row r="65" spans="1:1" ht="17.25" x14ac:dyDescent="0.25">
      <c r="A65" s="88" t="s">
        <v>1115</v>
      </c>
    </row>
    <row r="66" spans="1:1" ht="34.5" x14ac:dyDescent="0.25">
      <c r="A66" s="86" t="s">
        <v>1116</v>
      </c>
    </row>
    <row r="67" spans="1:1" ht="34.5" x14ac:dyDescent="0.25">
      <c r="A67" s="86" t="s">
        <v>1117</v>
      </c>
    </row>
    <row r="68" spans="1:1" ht="34.5" x14ac:dyDescent="0.25">
      <c r="A68" s="86" t="s">
        <v>1118</v>
      </c>
    </row>
    <row r="69" spans="1:1" ht="17.25" x14ac:dyDescent="0.25">
      <c r="A69" s="91" t="s">
        <v>1119</v>
      </c>
    </row>
    <row r="70" spans="1:1" ht="51.75" x14ac:dyDescent="0.25">
      <c r="A70" s="86" t="s">
        <v>1120</v>
      </c>
    </row>
    <row r="71" spans="1:1" ht="17.25" x14ac:dyDescent="0.25">
      <c r="A71" s="86" t="s">
        <v>1121</v>
      </c>
    </row>
    <row r="72" spans="1:1" ht="17.25" x14ac:dyDescent="0.25">
      <c r="A72" s="91" t="s">
        <v>1122</v>
      </c>
    </row>
    <row r="73" spans="1:1" ht="17.25" x14ac:dyDescent="0.25">
      <c r="A73" s="86" t="s">
        <v>1123</v>
      </c>
    </row>
    <row r="74" spans="1:1" ht="17.25" x14ac:dyDescent="0.25">
      <c r="A74" s="91" t="s">
        <v>1124</v>
      </c>
    </row>
    <row r="75" spans="1:1" ht="34.5" x14ac:dyDescent="0.25">
      <c r="A75" s="86" t="s">
        <v>1125</v>
      </c>
    </row>
    <row r="76" spans="1:1" ht="17.25" x14ac:dyDescent="0.25">
      <c r="A76" s="86" t="s">
        <v>1126</v>
      </c>
    </row>
    <row r="77" spans="1:1" ht="51.75" x14ac:dyDescent="0.25">
      <c r="A77" s="86" t="s">
        <v>1127</v>
      </c>
    </row>
    <row r="78" spans="1:1" ht="17.25" x14ac:dyDescent="0.25">
      <c r="A78" s="91" t="s">
        <v>1128</v>
      </c>
    </row>
    <row r="79" spans="1:1" ht="17.25" x14ac:dyDescent="0.3">
      <c r="A79" s="85" t="s">
        <v>1129</v>
      </c>
    </row>
    <row r="80" spans="1:1" ht="17.25" x14ac:dyDescent="0.25">
      <c r="A80" s="91" t="s">
        <v>1130</v>
      </c>
    </row>
    <row r="81" spans="1:1" ht="34.5" x14ac:dyDescent="0.25">
      <c r="A81" s="86" t="s">
        <v>1131</v>
      </c>
    </row>
    <row r="82" spans="1:1" ht="34.5" x14ac:dyDescent="0.25">
      <c r="A82" s="86" t="s">
        <v>1132</v>
      </c>
    </row>
    <row r="83" spans="1:1" ht="34.5" x14ac:dyDescent="0.25">
      <c r="A83" s="86" t="s">
        <v>1133</v>
      </c>
    </row>
    <row r="84" spans="1:1" ht="34.5" x14ac:dyDescent="0.25">
      <c r="A84" s="86" t="s">
        <v>1134</v>
      </c>
    </row>
    <row r="85" spans="1:1" ht="34.5" x14ac:dyDescent="0.25">
      <c r="A85" s="86" t="s">
        <v>1135</v>
      </c>
    </row>
    <row r="86" spans="1:1" ht="17.25" x14ac:dyDescent="0.25">
      <c r="A86" s="91" t="s">
        <v>1136</v>
      </c>
    </row>
    <row r="87" spans="1:1" ht="17.25" x14ac:dyDescent="0.25">
      <c r="A87" s="86" t="s">
        <v>1137</v>
      </c>
    </row>
    <row r="88" spans="1:1" ht="34.5" x14ac:dyDescent="0.25">
      <c r="A88" s="86" t="s">
        <v>1138</v>
      </c>
    </row>
    <row r="89" spans="1:1" ht="17.25" x14ac:dyDescent="0.25">
      <c r="A89" s="91" t="s">
        <v>1139</v>
      </c>
    </row>
    <row r="90" spans="1:1" ht="34.5" x14ac:dyDescent="0.25">
      <c r="A90" s="86" t="s">
        <v>1140</v>
      </c>
    </row>
    <row r="91" spans="1:1" ht="17.25" x14ac:dyDescent="0.25">
      <c r="A91" s="91" t="s">
        <v>1141</v>
      </c>
    </row>
    <row r="92" spans="1:1" ht="17.25" x14ac:dyDescent="0.3">
      <c r="A92" s="85" t="s">
        <v>1142</v>
      </c>
    </row>
    <row r="93" spans="1:1" ht="17.25" x14ac:dyDescent="0.25">
      <c r="A93" s="86" t="s">
        <v>1143</v>
      </c>
    </row>
    <row r="94" spans="1:1" ht="17.25" x14ac:dyDescent="0.25">
      <c r="A94" s="86"/>
    </row>
    <row r="95" spans="1:1" ht="18.75" x14ac:dyDescent="0.25">
      <c r="A95" s="84" t="s">
        <v>1144</v>
      </c>
    </row>
    <row r="96" spans="1:1" ht="34.5" x14ac:dyDescent="0.3">
      <c r="A96" s="85" t="s">
        <v>1145</v>
      </c>
    </row>
    <row r="97" spans="1:1" ht="17.25" x14ac:dyDescent="0.3">
      <c r="A97" s="85" t="s">
        <v>1146</v>
      </c>
    </row>
    <row r="98" spans="1:1" ht="17.25" x14ac:dyDescent="0.25">
      <c r="A98" s="91" t="s">
        <v>1147</v>
      </c>
    </row>
    <row r="99" spans="1:1" ht="17.25" x14ac:dyDescent="0.25">
      <c r="A99" s="83" t="s">
        <v>1148</v>
      </c>
    </row>
    <row r="100" spans="1:1" ht="17.25" x14ac:dyDescent="0.25">
      <c r="A100" s="86" t="s">
        <v>1149</v>
      </c>
    </row>
    <row r="101" spans="1:1" ht="17.25" x14ac:dyDescent="0.25">
      <c r="A101" s="86" t="s">
        <v>1150</v>
      </c>
    </row>
    <row r="102" spans="1:1" ht="17.25" x14ac:dyDescent="0.25">
      <c r="A102" s="86" t="s">
        <v>1151</v>
      </c>
    </row>
    <row r="103" spans="1:1" ht="17.25" x14ac:dyDescent="0.25">
      <c r="A103" s="86" t="s">
        <v>1152</v>
      </c>
    </row>
    <row r="104" spans="1:1" ht="34.5" x14ac:dyDescent="0.25">
      <c r="A104" s="86" t="s">
        <v>1153</v>
      </c>
    </row>
    <row r="105" spans="1:1" ht="17.25" x14ac:dyDescent="0.25">
      <c r="A105" s="83" t="s">
        <v>1154</v>
      </c>
    </row>
    <row r="106" spans="1:1" ht="17.25" x14ac:dyDescent="0.25">
      <c r="A106" s="86" t="s">
        <v>1155</v>
      </c>
    </row>
    <row r="107" spans="1:1" ht="17.25" x14ac:dyDescent="0.25">
      <c r="A107" s="86" t="s">
        <v>1156</v>
      </c>
    </row>
    <row r="108" spans="1:1" ht="17.25" x14ac:dyDescent="0.25">
      <c r="A108" s="86" t="s">
        <v>1157</v>
      </c>
    </row>
    <row r="109" spans="1:1" ht="17.25" x14ac:dyDescent="0.25">
      <c r="A109" s="86" t="s">
        <v>1158</v>
      </c>
    </row>
    <row r="110" spans="1:1" ht="17.25" x14ac:dyDescent="0.25">
      <c r="A110" s="86" t="s">
        <v>1159</v>
      </c>
    </row>
    <row r="111" spans="1:1" ht="17.25" x14ac:dyDescent="0.25">
      <c r="A111" s="86" t="s">
        <v>1160</v>
      </c>
    </row>
    <row r="112" spans="1:1" ht="17.25" x14ac:dyDescent="0.25">
      <c r="A112" s="91" t="s">
        <v>1161</v>
      </c>
    </row>
    <row r="113" spans="1:1" ht="17.25" x14ac:dyDescent="0.25">
      <c r="A113" s="86" t="s">
        <v>1162</v>
      </c>
    </row>
    <row r="114" spans="1:1" ht="17.25" x14ac:dyDescent="0.25">
      <c r="A114" s="83" t="s">
        <v>1163</v>
      </c>
    </row>
    <row r="115" spans="1:1" ht="17.25" x14ac:dyDescent="0.25">
      <c r="A115" s="86" t="s">
        <v>1164</v>
      </c>
    </row>
    <row r="116" spans="1:1" ht="17.25" x14ac:dyDescent="0.25">
      <c r="A116" s="86" t="s">
        <v>1165</v>
      </c>
    </row>
    <row r="117" spans="1:1" ht="17.25" x14ac:dyDescent="0.25">
      <c r="A117" s="83" t="s">
        <v>1166</v>
      </c>
    </row>
    <row r="118" spans="1:1" ht="17.25" x14ac:dyDescent="0.25">
      <c r="A118" s="86" t="s">
        <v>1167</v>
      </c>
    </row>
    <row r="119" spans="1:1" ht="17.25" x14ac:dyDescent="0.25">
      <c r="A119" s="86" t="s">
        <v>1168</v>
      </c>
    </row>
    <row r="120" spans="1:1" ht="17.25" x14ac:dyDescent="0.25">
      <c r="A120" s="86" t="s">
        <v>1169</v>
      </c>
    </row>
    <row r="121" spans="1:1" ht="17.25" x14ac:dyDescent="0.25">
      <c r="A121" s="91" t="s">
        <v>1170</v>
      </c>
    </row>
    <row r="122" spans="1:1" ht="17.25" x14ac:dyDescent="0.25">
      <c r="A122" s="83" t="s">
        <v>1171</v>
      </c>
    </row>
    <row r="123" spans="1:1" ht="17.25" x14ac:dyDescent="0.25">
      <c r="A123" s="83" t="s">
        <v>1172</v>
      </c>
    </row>
    <row r="124" spans="1:1" ht="17.25" x14ac:dyDescent="0.25">
      <c r="A124" s="86" t="s">
        <v>1173</v>
      </c>
    </row>
    <row r="125" spans="1:1" ht="17.25" x14ac:dyDescent="0.25">
      <c r="A125" s="86" t="s">
        <v>1174</v>
      </c>
    </row>
    <row r="126" spans="1:1" ht="17.25" x14ac:dyDescent="0.25">
      <c r="A126" s="86" t="s">
        <v>1175</v>
      </c>
    </row>
    <row r="127" spans="1:1" ht="17.25" x14ac:dyDescent="0.25">
      <c r="A127" s="86" t="s">
        <v>1176</v>
      </c>
    </row>
    <row r="128" spans="1:1" ht="17.25" x14ac:dyDescent="0.25">
      <c r="A128" s="86" t="s">
        <v>1177</v>
      </c>
    </row>
    <row r="129" spans="1:1" ht="17.25" x14ac:dyDescent="0.25">
      <c r="A129" s="91" t="s">
        <v>1178</v>
      </c>
    </row>
    <row r="130" spans="1:1" ht="34.5" x14ac:dyDescent="0.25">
      <c r="A130" s="86" t="s">
        <v>1179</v>
      </c>
    </row>
    <row r="131" spans="1:1" ht="69" x14ac:dyDescent="0.25">
      <c r="A131" s="86" t="s">
        <v>1180</v>
      </c>
    </row>
    <row r="132" spans="1:1" ht="34.5" x14ac:dyDescent="0.25">
      <c r="A132" s="86" t="s">
        <v>1181</v>
      </c>
    </row>
    <row r="133" spans="1:1" ht="17.25" x14ac:dyDescent="0.25">
      <c r="A133" s="91" t="s">
        <v>1182</v>
      </c>
    </row>
    <row r="134" spans="1:1" ht="34.5" x14ac:dyDescent="0.25">
      <c r="A134" s="83" t="s">
        <v>1183</v>
      </c>
    </row>
    <row r="135" spans="1:1" ht="17.25" x14ac:dyDescent="0.25">
      <c r="A135" s="83"/>
    </row>
    <row r="136" spans="1:1" ht="18.75" x14ac:dyDescent="0.25">
      <c r="A136" s="84" t="s">
        <v>1184</v>
      </c>
    </row>
    <row r="137" spans="1:1" ht="17.25" x14ac:dyDescent="0.25">
      <c r="A137" s="86" t="s">
        <v>1185</v>
      </c>
    </row>
    <row r="138" spans="1:1" ht="34.5" x14ac:dyDescent="0.25">
      <c r="A138" s="88" t="s">
        <v>1186</v>
      </c>
    </row>
    <row r="139" spans="1:1" ht="34.5" x14ac:dyDescent="0.25">
      <c r="A139" s="88" t="s">
        <v>1187</v>
      </c>
    </row>
    <row r="140" spans="1:1" ht="17.25" x14ac:dyDescent="0.25">
      <c r="A140" s="87" t="s">
        <v>1188</v>
      </c>
    </row>
    <row r="141" spans="1:1" ht="17.25" x14ac:dyDescent="0.25">
      <c r="A141" s="92" t="s">
        <v>1189</v>
      </c>
    </row>
    <row r="142" spans="1:1" ht="34.5" x14ac:dyDescent="0.3">
      <c r="A142" s="89" t="s">
        <v>1190</v>
      </c>
    </row>
    <row r="143" spans="1:1" ht="17.25" x14ac:dyDescent="0.25">
      <c r="A143" s="88" t="s">
        <v>1191</v>
      </c>
    </row>
    <row r="144" spans="1:1" ht="17.25" x14ac:dyDescent="0.25">
      <c r="A144" s="88" t="s">
        <v>1192</v>
      </c>
    </row>
    <row r="145" spans="1:1" ht="17.25" x14ac:dyDescent="0.25">
      <c r="A145" s="92" t="s">
        <v>1193</v>
      </c>
    </row>
    <row r="146" spans="1:1" ht="17.25" x14ac:dyDescent="0.25">
      <c r="A146" s="87" t="s">
        <v>1194</v>
      </c>
    </row>
    <row r="147" spans="1:1" ht="17.25" x14ac:dyDescent="0.25">
      <c r="A147" s="92" t="s">
        <v>1195</v>
      </c>
    </row>
    <row r="148" spans="1:1" ht="17.25" x14ac:dyDescent="0.25">
      <c r="A148" s="88" t="s">
        <v>1196</v>
      </c>
    </row>
    <row r="149" spans="1:1" ht="17.25" x14ac:dyDescent="0.25">
      <c r="A149" s="88" t="s">
        <v>1197</v>
      </c>
    </row>
    <row r="150" spans="1:1" ht="17.25" x14ac:dyDescent="0.25">
      <c r="A150" s="88" t="s">
        <v>1198</v>
      </c>
    </row>
    <row r="151" spans="1:1" ht="34.5" x14ac:dyDescent="0.25">
      <c r="A151" s="92" t="s">
        <v>1199</v>
      </c>
    </row>
    <row r="152" spans="1:1" ht="17.25" x14ac:dyDescent="0.25">
      <c r="A152" s="87" t="s">
        <v>1200</v>
      </c>
    </row>
    <row r="153" spans="1:1" ht="17.25" x14ac:dyDescent="0.25">
      <c r="A153" s="88" t="s">
        <v>1201</v>
      </c>
    </row>
    <row r="154" spans="1:1" ht="17.25" x14ac:dyDescent="0.25">
      <c r="A154" s="88" t="s">
        <v>1202</v>
      </c>
    </row>
    <row r="155" spans="1:1" ht="17.25" x14ac:dyDescent="0.25">
      <c r="A155" s="88" t="s">
        <v>1203</v>
      </c>
    </row>
    <row r="156" spans="1:1" ht="17.25" x14ac:dyDescent="0.25">
      <c r="A156" s="88" t="s">
        <v>1204</v>
      </c>
    </row>
    <row r="157" spans="1:1" ht="34.5" x14ac:dyDescent="0.25">
      <c r="A157" s="88" t="s">
        <v>1205</v>
      </c>
    </row>
    <row r="158" spans="1:1" ht="34.5" x14ac:dyDescent="0.25">
      <c r="A158" s="88" t="s">
        <v>1206</v>
      </c>
    </row>
    <row r="159" spans="1:1" ht="17.25" x14ac:dyDescent="0.25">
      <c r="A159" s="87" t="s">
        <v>1207</v>
      </c>
    </row>
    <row r="160" spans="1:1" ht="34.5" x14ac:dyDescent="0.25">
      <c r="A160" s="88" t="s">
        <v>1208</v>
      </c>
    </row>
    <row r="161" spans="1:1" ht="34.5" x14ac:dyDescent="0.25">
      <c r="A161" s="88" t="s">
        <v>1209</v>
      </c>
    </row>
    <row r="162" spans="1:1" ht="17.25" x14ac:dyDescent="0.25">
      <c r="A162" s="88" t="s">
        <v>1210</v>
      </c>
    </row>
    <row r="163" spans="1:1" ht="17.25" x14ac:dyDescent="0.25">
      <c r="A163" s="87" t="s">
        <v>1211</v>
      </c>
    </row>
    <row r="164" spans="1:1" ht="34.5" x14ac:dyDescent="0.3">
      <c r="A164" s="94" t="s">
        <v>1226</v>
      </c>
    </row>
    <row r="165" spans="1:1" ht="34.5" x14ac:dyDescent="0.25">
      <c r="A165" s="88" t="s">
        <v>1212</v>
      </c>
    </row>
    <row r="166" spans="1:1" ht="17.25" x14ac:dyDescent="0.25">
      <c r="A166" s="87" t="s">
        <v>1213</v>
      </c>
    </row>
    <row r="167" spans="1:1" ht="17.25" x14ac:dyDescent="0.25">
      <c r="A167" s="88" t="s">
        <v>1214</v>
      </c>
    </row>
    <row r="168" spans="1:1" ht="17.25" x14ac:dyDescent="0.25">
      <c r="A168" s="87" t="s">
        <v>1215</v>
      </c>
    </row>
    <row r="169" spans="1:1" ht="17.25" x14ac:dyDescent="0.3">
      <c r="A169" s="89" t="s">
        <v>1216</v>
      </c>
    </row>
    <row r="170" spans="1:1" ht="17.25" x14ac:dyDescent="0.3">
      <c r="A170" s="89"/>
    </row>
    <row r="171" spans="1:1" ht="17.25" x14ac:dyDescent="0.3">
      <c r="A171" s="89"/>
    </row>
    <row r="172" spans="1:1" ht="17.25" x14ac:dyDescent="0.3">
      <c r="A172" s="89"/>
    </row>
    <row r="173" spans="1:1" ht="17.25" x14ac:dyDescent="0.3">
      <c r="A173" s="89"/>
    </row>
    <row r="174" spans="1:1" ht="17.25" x14ac:dyDescent="0.3">
      <c r="A174" s="89"/>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4" zoomScaleNormal="100" workbookViewId="0">
      <selection activeCell="B21" sqref="B21"/>
    </sheetView>
  </sheetViews>
  <sheetFormatPr baseColWidth="10" defaultRowHeight="15" x14ac:dyDescent="0.25"/>
  <cols>
    <col min="2" max="2" width="31.85546875" bestFit="1" customWidth="1"/>
  </cols>
  <sheetData>
    <row r="2" spans="2:13" ht="15.75" thickBot="1" x14ac:dyDescent="0.3"/>
    <row r="3" spans="2:13" x14ac:dyDescent="0.25">
      <c r="B3" s="494"/>
      <c r="C3" s="495"/>
      <c r="D3" s="495"/>
      <c r="E3" s="495"/>
      <c r="F3" s="495"/>
      <c r="G3" s="495"/>
      <c r="H3" s="495"/>
      <c r="I3" s="495"/>
      <c r="J3" s="495"/>
      <c r="K3" s="495"/>
      <c r="L3" s="495"/>
      <c r="M3" s="496"/>
    </row>
    <row r="4" spans="2:13" x14ac:dyDescent="0.25">
      <c r="B4" s="436"/>
      <c r="C4" s="293"/>
      <c r="D4" s="293"/>
      <c r="E4" s="293"/>
      <c r="F4" s="293"/>
      <c r="G4" s="293"/>
      <c r="H4" s="293"/>
      <c r="I4" s="293"/>
      <c r="J4" s="293"/>
      <c r="K4" s="293"/>
      <c r="L4" s="293"/>
      <c r="M4" s="294"/>
    </row>
    <row r="5" spans="2:13" x14ac:dyDescent="0.25">
      <c r="B5" s="436"/>
      <c r="C5" s="293"/>
      <c r="D5" s="293"/>
      <c r="E5" s="293"/>
      <c r="F5" s="293"/>
      <c r="G5" s="293"/>
      <c r="H5" s="293"/>
      <c r="I5" s="293"/>
      <c r="J5" s="293"/>
      <c r="K5" s="293"/>
      <c r="L5" s="293"/>
      <c r="M5" s="294"/>
    </row>
    <row r="6" spans="2:13" x14ac:dyDescent="0.25">
      <c r="B6" s="436"/>
      <c r="C6" s="293"/>
      <c r="D6" s="293"/>
      <c r="E6" s="293"/>
      <c r="F6" s="293"/>
      <c r="G6" s="293"/>
      <c r="H6" s="293"/>
      <c r="I6" s="293"/>
      <c r="J6" s="293"/>
      <c r="K6" s="293"/>
      <c r="L6" s="293"/>
      <c r="M6" s="294"/>
    </row>
    <row r="7" spans="2:13" x14ac:dyDescent="0.25">
      <c r="B7" s="436"/>
      <c r="C7" s="293"/>
      <c r="D7" s="293"/>
      <c r="E7" s="293"/>
      <c r="F7" s="293"/>
      <c r="G7" s="293"/>
      <c r="H7" s="293"/>
      <c r="I7" s="293"/>
      <c r="J7" s="293"/>
      <c r="K7" s="293"/>
      <c r="L7" s="293"/>
      <c r="M7" s="294"/>
    </row>
    <row r="8" spans="2:13" x14ac:dyDescent="0.25">
      <c r="B8" s="436"/>
      <c r="C8" s="293"/>
      <c r="D8" s="293"/>
      <c r="E8" s="293"/>
      <c r="F8" s="293"/>
      <c r="G8" s="293"/>
      <c r="H8" s="293"/>
      <c r="I8" s="293"/>
      <c r="J8" s="293"/>
      <c r="K8" s="293"/>
      <c r="L8" s="293"/>
      <c r="M8" s="294"/>
    </row>
    <row r="9" spans="2:13" x14ac:dyDescent="0.25">
      <c r="B9" s="436"/>
      <c r="C9" s="293"/>
      <c r="D9" s="293"/>
      <c r="E9" s="293"/>
      <c r="F9" s="293"/>
      <c r="G9" s="293"/>
      <c r="H9" s="293"/>
      <c r="I9" s="293"/>
      <c r="J9" s="293"/>
      <c r="K9" s="293"/>
      <c r="L9" s="293"/>
      <c r="M9" s="294"/>
    </row>
    <row r="10" spans="2:13" x14ac:dyDescent="0.25">
      <c r="B10" s="436"/>
      <c r="C10" s="293"/>
      <c r="D10" s="293"/>
      <c r="E10" s="293"/>
      <c r="F10" s="293"/>
      <c r="G10" s="293"/>
      <c r="H10" s="293"/>
      <c r="I10" s="293"/>
      <c r="J10" s="293"/>
      <c r="K10" s="293"/>
      <c r="L10" s="293"/>
      <c r="M10" s="294"/>
    </row>
    <row r="11" spans="2:13" x14ac:dyDescent="0.25">
      <c r="B11" s="436"/>
      <c r="C11" s="293"/>
      <c r="D11" s="293"/>
      <c r="E11" s="293"/>
      <c r="F11" s="293"/>
      <c r="G11" s="293"/>
      <c r="H11" s="293"/>
      <c r="I11" s="293"/>
      <c r="J11" s="293"/>
      <c r="K11" s="293"/>
      <c r="L11" s="293"/>
      <c r="M11" s="294"/>
    </row>
    <row r="12" spans="2:13" x14ac:dyDescent="0.25">
      <c r="B12" s="436"/>
      <c r="C12" s="293"/>
      <c r="D12" s="293"/>
      <c r="E12" s="293"/>
      <c r="F12" s="293"/>
      <c r="G12" s="293"/>
      <c r="H12" s="293"/>
      <c r="I12" s="293"/>
      <c r="J12" s="293"/>
      <c r="K12" s="293"/>
      <c r="L12" s="293"/>
      <c r="M12" s="294"/>
    </row>
    <row r="13" spans="2:13" s="497" customFormat="1" ht="45" x14ac:dyDescent="0.6">
      <c r="B13" s="727" t="s">
        <v>1655</v>
      </c>
      <c r="C13" s="728"/>
      <c r="D13" s="728"/>
      <c r="E13" s="728"/>
      <c r="F13" s="728"/>
      <c r="G13" s="728"/>
      <c r="H13" s="728"/>
      <c r="I13" s="728"/>
      <c r="J13" s="728"/>
      <c r="K13" s="728"/>
      <c r="L13" s="728"/>
      <c r="M13" s="729"/>
    </row>
    <row r="14" spans="2:13" s="497" customFormat="1" ht="30" x14ac:dyDescent="0.4">
      <c r="B14" s="498"/>
      <c r="C14" s="499"/>
      <c r="D14" s="499"/>
      <c r="E14" s="499"/>
      <c r="F14" s="499"/>
      <c r="G14" s="499"/>
      <c r="H14" s="499"/>
      <c r="I14" s="499"/>
      <c r="J14" s="499"/>
      <c r="K14" s="499"/>
      <c r="L14" s="499"/>
      <c r="M14" s="500"/>
    </row>
    <row r="15" spans="2:13" s="497" customFormat="1" ht="35.25" x14ac:dyDescent="0.5">
      <c r="B15" s="730" t="s">
        <v>1656</v>
      </c>
      <c r="C15" s="731"/>
      <c r="D15" s="731"/>
      <c r="E15" s="731"/>
      <c r="F15" s="731"/>
      <c r="G15" s="731"/>
      <c r="H15" s="731"/>
      <c r="I15" s="731"/>
      <c r="J15" s="731"/>
      <c r="K15" s="731"/>
      <c r="L15" s="731"/>
      <c r="M15" s="732"/>
    </row>
    <row r="16" spans="2:13" s="501" customFormat="1" ht="27.75" x14ac:dyDescent="0.4">
      <c r="B16" s="733" t="s">
        <v>1657</v>
      </c>
      <c r="C16" s="734"/>
      <c r="D16" s="734"/>
      <c r="E16" s="734"/>
      <c r="F16" s="734"/>
      <c r="G16" s="734"/>
      <c r="H16" s="734"/>
      <c r="I16" s="734"/>
      <c r="J16" s="734"/>
      <c r="K16" s="734"/>
      <c r="L16" s="734"/>
      <c r="M16" s="735"/>
    </row>
    <row r="17" spans="2:13" s="501" customFormat="1" ht="23.25" x14ac:dyDescent="0.35">
      <c r="B17" s="502"/>
      <c r="C17" s="503"/>
      <c r="D17" s="503"/>
      <c r="E17" s="503"/>
      <c r="F17" s="503"/>
      <c r="G17" s="503"/>
      <c r="H17" s="503"/>
      <c r="I17" s="503"/>
      <c r="J17" s="503"/>
      <c r="K17" s="503"/>
      <c r="L17" s="503"/>
      <c r="M17" s="504"/>
    </row>
    <row r="18" spans="2:13" s="501" customFormat="1" ht="23.25" x14ac:dyDescent="0.35">
      <c r="B18" s="502"/>
      <c r="C18" s="503"/>
      <c r="D18" s="503"/>
      <c r="E18" s="503"/>
      <c r="F18" s="503"/>
      <c r="G18" s="503"/>
      <c r="H18" s="503"/>
      <c r="I18" s="503"/>
      <c r="J18" s="503"/>
      <c r="K18" s="503"/>
      <c r="L18" s="503"/>
      <c r="M18" s="504"/>
    </row>
    <row r="19" spans="2:13" s="501" customFormat="1" ht="23.25" x14ac:dyDescent="0.35">
      <c r="B19" s="502"/>
      <c r="C19" s="503"/>
      <c r="D19" s="503"/>
      <c r="E19" s="503"/>
      <c r="F19" s="503"/>
      <c r="G19" s="503"/>
      <c r="H19" s="503"/>
      <c r="I19" s="503"/>
      <c r="J19" s="503"/>
      <c r="K19" s="503"/>
      <c r="L19" s="503"/>
      <c r="M19" s="504"/>
    </row>
    <row r="20" spans="2:13" s="497" customFormat="1" ht="30" x14ac:dyDescent="0.4">
      <c r="B20" s="736">
        <v>44926</v>
      </c>
      <c r="C20" s="737"/>
      <c r="D20" s="737"/>
      <c r="E20" s="737"/>
      <c r="F20" s="737"/>
      <c r="G20" s="737"/>
      <c r="H20" s="737"/>
      <c r="I20" s="737"/>
      <c r="J20" s="737"/>
      <c r="K20" s="737"/>
      <c r="L20" s="737"/>
      <c r="M20" s="738"/>
    </row>
    <row r="21" spans="2:13" s="497" customFormat="1" x14ac:dyDescent="0.25">
      <c r="B21" s="505"/>
      <c r="C21" s="499"/>
      <c r="D21" s="499"/>
      <c r="E21" s="499"/>
      <c r="F21" s="499"/>
      <c r="G21" s="499"/>
      <c r="H21" s="499"/>
      <c r="I21" s="499"/>
      <c r="J21" s="499"/>
      <c r="K21" s="499"/>
      <c r="L21" s="499"/>
      <c r="M21" s="500"/>
    </row>
    <row r="22" spans="2:13" x14ac:dyDescent="0.25">
      <c r="B22" s="436"/>
      <c r="C22" s="293"/>
      <c r="D22" s="293"/>
      <c r="E22" s="293"/>
      <c r="F22" s="293"/>
      <c r="G22" s="293"/>
      <c r="H22" s="293"/>
      <c r="I22" s="293"/>
      <c r="J22" s="293"/>
      <c r="K22" s="293"/>
      <c r="L22" s="293"/>
      <c r="M22" s="294"/>
    </row>
    <row r="23" spans="2:13" x14ac:dyDescent="0.25">
      <c r="B23" s="436"/>
      <c r="C23" s="293"/>
      <c r="D23" s="293"/>
      <c r="E23" s="293"/>
      <c r="F23" s="293"/>
      <c r="G23" s="293"/>
      <c r="H23" s="293"/>
      <c r="I23" s="293"/>
      <c r="J23" s="293"/>
      <c r="K23" s="293"/>
      <c r="L23" s="293"/>
      <c r="M23" s="294"/>
    </row>
    <row r="24" spans="2:13" x14ac:dyDescent="0.25">
      <c r="B24" s="436"/>
      <c r="C24" s="293"/>
      <c r="D24" s="293"/>
      <c r="E24" s="293"/>
      <c r="F24" s="293"/>
      <c r="G24" s="293"/>
      <c r="H24" s="293"/>
      <c r="I24" s="293"/>
      <c r="J24" s="293"/>
      <c r="K24" s="293"/>
      <c r="L24" s="293"/>
      <c r="M24" s="294"/>
    </row>
    <row r="25" spans="2:13" ht="15.75" thickBot="1" x14ac:dyDescent="0.3">
      <c r="B25" s="506"/>
      <c r="C25" s="373"/>
      <c r="D25" s="373"/>
      <c r="E25" s="373"/>
      <c r="F25" s="373"/>
      <c r="G25" s="373"/>
      <c r="H25" s="373"/>
      <c r="I25" s="373"/>
      <c r="J25" s="373"/>
      <c r="K25" s="373"/>
      <c r="L25" s="373"/>
      <c r="M25" s="374"/>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124" zoomScale="80" zoomScaleNormal="80" zoomScaleSheetLayoutView="80" workbookViewId="0">
      <selection activeCell="E138" sqref="E138"/>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0"/>
      <c r="C2" s="141" t="s">
        <v>1405</v>
      </c>
      <c r="D2" s="142"/>
      <c r="E2" s="142"/>
      <c r="F2" s="142"/>
      <c r="G2" s="142"/>
      <c r="H2" s="142"/>
      <c r="I2" s="142"/>
      <c r="J2" s="142"/>
      <c r="K2" s="142"/>
      <c r="L2" s="143"/>
    </row>
    <row r="3" spans="2:12" x14ac:dyDescent="0.25">
      <c r="B3" s="144"/>
      <c r="C3" s="145"/>
      <c r="D3" s="145"/>
      <c r="E3" s="145"/>
      <c r="F3" s="145"/>
      <c r="G3" s="145"/>
      <c r="H3" s="145"/>
      <c r="I3" s="145"/>
      <c r="J3" s="145"/>
      <c r="K3" s="145"/>
      <c r="L3" s="146"/>
    </row>
    <row r="4" spans="2:12" x14ac:dyDescent="0.25">
      <c r="B4" s="144"/>
      <c r="C4" s="147" t="s">
        <v>1406</v>
      </c>
      <c r="D4" s="742" t="s">
        <v>1232</v>
      </c>
      <c r="E4" s="743"/>
      <c r="F4" s="744"/>
      <c r="G4" s="145"/>
      <c r="H4" s="145"/>
      <c r="I4" s="145"/>
      <c r="J4" s="145"/>
      <c r="K4" s="145"/>
      <c r="L4" s="146"/>
    </row>
    <row r="5" spans="2:12" x14ac:dyDescent="0.25">
      <c r="B5" s="144"/>
      <c r="C5" s="147" t="s">
        <v>1277</v>
      </c>
      <c r="D5" s="148">
        <v>44926</v>
      </c>
      <c r="E5" s="145"/>
      <c r="F5" s="145"/>
      <c r="G5" s="145"/>
      <c r="H5" s="145"/>
      <c r="I5" s="145"/>
      <c r="J5" s="145"/>
      <c r="K5" s="145"/>
      <c r="L5" s="146"/>
    </row>
    <row r="6" spans="2:12" x14ac:dyDescent="0.25">
      <c r="B6" s="144"/>
      <c r="C6" s="145"/>
      <c r="D6" s="145"/>
      <c r="E6" s="145"/>
      <c r="F6" s="145"/>
      <c r="G6" s="145"/>
      <c r="H6" s="145"/>
      <c r="I6" s="145"/>
      <c r="J6" s="145"/>
      <c r="K6" s="145"/>
      <c r="L6" s="146"/>
    </row>
    <row r="7" spans="2:12" x14ac:dyDescent="0.25">
      <c r="B7" s="144"/>
      <c r="C7" s="145"/>
      <c r="D7" s="149"/>
      <c r="E7" s="145"/>
      <c r="F7" s="145"/>
      <c r="G7" s="145"/>
      <c r="H7" s="145"/>
      <c r="I7" s="145"/>
      <c r="J7" s="145"/>
      <c r="K7" s="145"/>
      <c r="L7" s="146"/>
    </row>
    <row r="8" spans="2:12" x14ac:dyDescent="0.25">
      <c r="B8" s="150">
        <v>1</v>
      </c>
      <c r="C8" s="151" t="s">
        <v>1407</v>
      </c>
      <c r="D8" s="152"/>
      <c r="E8" s="152"/>
      <c r="F8" s="152"/>
      <c r="G8" s="152"/>
      <c r="H8" s="152"/>
      <c r="I8" s="152"/>
      <c r="J8" s="152"/>
      <c r="K8" s="152"/>
      <c r="L8" s="153"/>
    </row>
    <row r="9" spans="2:12" x14ac:dyDescent="0.25">
      <c r="B9" s="144"/>
      <c r="C9" s="145"/>
      <c r="D9" s="145"/>
      <c r="E9" s="145"/>
      <c r="F9" s="145"/>
      <c r="G9" s="145"/>
      <c r="H9" s="145"/>
      <c r="I9" s="145"/>
      <c r="J9" s="145"/>
      <c r="K9" s="145"/>
      <c r="L9" s="146"/>
    </row>
    <row r="10" spans="2:12" x14ac:dyDescent="0.25">
      <c r="B10" s="144"/>
      <c r="C10" s="145"/>
      <c r="D10" s="145"/>
      <c r="E10" s="145"/>
      <c r="F10" s="145"/>
      <c r="G10" s="145"/>
      <c r="H10" s="145"/>
      <c r="I10" s="145"/>
      <c r="J10" s="145"/>
      <c r="K10" s="145"/>
      <c r="L10" s="146"/>
    </row>
    <row r="11" spans="2:12" x14ac:dyDescent="0.25">
      <c r="B11" s="144" t="s">
        <v>1278</v>
      </c>
      <c r="C11" s="154" t="s">
        <v>1279</v>
      </c>
      <c r="D11" s="155"/>
      <c r="E11" s="156"/>
      <c r="F11" s="157" t="s">
        <v>1408</v>
      </c>
      <c r="G11" s="158"/>
      <c r="H11" s="158"/>
      <c r="I11" s="159"/>
      <c r="J11" s="145"/>
      <c r="K11" s="145"/>
      <c r="L11" s="146"/>
    </row>
    <row r="12" spans="2:12" x14ac:dyDescent="0.25">
      <c r="B12" s="144"/>
      <c r="C12" s="160" t="s">
        <v>1280</v>
      </c>
      <c r="D12" s="161"/>
      <c r="E12" s="162"/>
      <c r="F12" s="157" t="s">
        <v>1409</v>
      </c>
      <c r="G12" s="158"/>
      <c r="H12" s="158"/>
      <c r="I12" s="159"/>
      <c r="J12" s="145"/>
      <c r="K12" s="145"/>
      <c r="L12" s="146"/>
    </row>
    <row r="13" spans="2:12" x14ac:dyDescent="0.25">
      <c r="B13" s="144"/>
      <c r="C13" s="163" t="s">
        <v>1281</v>
      </c>
      <c r="D13" s="164"/>
      <c r="E13" s="165"/>
      <c r="F13" s="166" t="s">
        <v>1410</v>
      </c>
      <c r="G13" s="167"/>
      <c r="H13" s="167"/>
      <c r="I13" s="168"/>
      <c r="J13" s="145"/>
      <c r="K13" s="145"/>
      <c r="L13" s="146"/>
    </row>
    <row r="14" spans="2:12" x14ac:dyDescent="0.25">
      <c r="B14" s="144"/>
      <c r="C14" s="169"/>
      <c r="D14" s="169"/>
      <c r="E14" s="169"/>
      <c r="F14" s="169"/>
      <c r="G14" s="170"/>
      <c r="H14" s="145"/>
      <c r="I14" s="145"/>
      <c r="J14" s="145"/>
      <c r="K14" s="145"/>
      <c r="L14" s="146"/>
    </row>
    <row r="15" spans="2:12" x14ac:dyDescent="0.25">
      <c r="B15" s="144"/>
      <c r="C15" s="169"/>
      <c r="D15" s="169"/>
      <c r="E15" s="169"/>
      <c r="F15" s="169"/>
      <c r="G15" s="170"/>
      <c r="H15" s="145"/>
      <c r="I15" s="145"/>
      <c r="J15" s="145"/>
      <c r="K15" s="145"/>
      <c r="L15" s="146"/>
    </row>
    <row r="16" spans="2:12" x14ac:dyDescent="0.25">
      <c r="B16" s="144" t="s">
        <v>1282</v>
      </c>
      <c r="C16" s="169"/>
      <c r="D16" s="169"/>
      <c r="E16" s="169"/>
      <c r="F16" s="169"/>
      <c r="G16" s="171" t="s">
        <v>1283</v>
      </c>
      <c r="H16" s="172" t="s">
        <v>1284</v>
      </c>
      <c r="I16" s="173" t="s">
        <v>1285</v>
      </c>
      <c r="J16" s="145"/>
      <c r="K16" s="145"/>
      <c r="L16" s="146"/>
    </row>
    <row r="17" spans="2:12" x14ac:dyDescent="0.25">
      <c r="B17" s="144"/>
      <c r="C17" s="154"/>
      <c r="D17" s="155"/>
      <c r="E17" s="155"/>
      <c r="F17" s="174" t="s">
        <v>1287</v>
      </c>
      <c r="G17" s="175" t="s">
        <v>1801</v>
      </c>
      <c r="H17" s="176"/>
      <c r="I17" s="177" t="s">
        <v>1412</v>
      </c>
      <c r="J17" s="178"/>
      <c r="K17" s="145"/>
      <c r="L17" s="146"/>
    </row>
    <row r="18" spans="2:12" x14ac:dyDescent="0.25">
      <c r="B18" s="144"/>
      <c r="C18" s="179" t="s">
        <v>1286</v>
      </c>
      <c r="D18" s="180"/>
      <c r="E18" s="180"/>
      <c r="F18" s="181" t="s">
        <v>1288</v>
      </c>
      <c r="G18" s="182" t="s">
        <v>1800</v>
      </c>
      <c r="H18" s="183"/>
      <c r="I18" s="177" t="s">
        <v>1809</v>
      </c>
      <c r="J18" s="178"/>
      <c r="K18" s="145"/>
      <c r="L18" s="146"/>
    </row>
    <row r="19" spans="2:12" x14ac:dyDescent="0.25">
      <c r="B19" s="144"/>
      <c r="C19" s="179"/>
      <c r="D19" s="180"/>
      <c r="E19" s="180"/>
      <c r="F19" s="184" t="s">
        <v>1651</v>
      </c>
      <c r="G19" s="185" t="s">
        <v>1652</v>
      </c>
      <c r="H19" s="186"/>
      <c r="I19" s="177" t="s">
        <v>1412</v>
      </c>
      <c r="J19" s="178"/>
      <c r="K19" s="145"/>
      <c r="L19" s="146"/>
    </row>
    <row r="20" spans="2:12" x14ac:dyDescent="0.25">
      <c r="B20" s="144"/>
      <c r="C20" s="163"/>
      <c r="D20" s="164"/>
      <c r="E20" s="164"/>
      <c r="F20" s="184" t="s">
        <v>1289</v>
      </c>
      <c r="G20" s="185" t="s">
        <v>1411</v>
      </c>
      <c r="H20" s="186"/>
      <c r="I20" s="183" t="s">
        <v>1809</v>
      </c>
      <c r="J20" s="178"/>
      <c r="K20" s="145"/>
      <c r="L20" s="146"/>
    </row>
    <row r="21" spans="2:12" x14ac:dyDescent="0.25">
      <c r="B21" s="144"/>
      <c r="C21" s="169"/>
      <c r="D21" s="169"/>
      <c r="E21" s="169"/>
      <c r="F21" s="169"/>
      <c r="G21" s="178"/>
      <c r="H21" s="178"/>
      <c r="I21" s="178"/>
      <c r="J21" s="145"/>
      <c r="K21" s="145"/>
      <c r="L21" s="146"/>
    </row>
    <row r="22" spans="2:12" x14ac:dyDescent="0.25">
      <c r="B22" s="144"/>
      <c r="C22" s="169"/>
      <c r="D22" s="169"/>
      <c r="E22" s="169"/>
      <c r="F22" s="169"/>
      <c r="G22" s="178"/>
      <c r="H22" s="178"/>
      <c r="I22" s="178"/>
      <c r="J22" s="145"/>
      <c r="K22" s="145"/>
      <c r="L22" s="146"/>
    </row>
    <row r="23" spans="2:12" x14ac:dyDescent="0.25">
      <c r="B23" s="144" t="s">
        <v>1290</v>
      </c>
      <c r="C23" s="145"/>
      <c r="D23" s="145"/>
      <c r="E23" s="145"/>
      <c r="F23" s="145"/>
      <c r="G23" s="172" t="s">
        <v>1283</v>
      </c>
      <c r="H23" s="172" t="s">
        <v>1291</v>
      </c>
      <c r="I23" s="172" t="s">
        <v>1285</v>
      </c>
      <c r="J23" s="145"/>
      <c r="K23" s="145"/>
      <c r="L23" s="146"/>
    </row>
    <row r="24" spans="2:12" x14ac:dyDescent="0.25">
      <c r="B24" s="187"/>
      <c r="C24" s="154"/>
      <c r="D24" s="155"/>
      <c r="E24" s="155"/>
      <c r="F24" s="181" t="s">
        <v>1288</v>
      </c>
      <c r="G24" s="175" t="s">
        <v>1413</v>
      </c>
      <c r="H24" s="183"/>
      <c r="I24" s="183"/>
      <c r="J24" s="145"/>
      <c r="K24" s="145"/>
      <c r="L24" s="146"/>
    </row>
    <row r="25" spans="2:12" x14ac:dyDescent="0.25">
      <c r="B25" s="144"/>
      <c r="C25" s="179" t="s">
        <v>1292</v>
      </c>
      <c r="D25" s="180"/>
      <c r="E25" s="180"/>
      <c r="F25" s="184" t="s">
        <v>1651</v>
      </c>
      <c r="G25" s="182" t="s">
        <v>1413</v>
      </c>
      <c r="H25" s="183"/>
      <c r="I25" s="183"/>
      <c r="J25" s="145"/>
      <c r="K25" s="145"/>
      <c r="L25" s="146"/>
    </row>
    <row r="26" spans="2:12" x14ac:dyDescent="0.25">
      <c r="B26" s="144"/>
      <c r="C26" s="163"/>
      <c r="D26" s="164"/>
      <c r="E26" s="164"/>
      <c r="F26" s="184" t="s">
        <v>1289</v>
      </c>
      <c r="G26" s="185" t="s">
        <v>1413</v>
      </c>
      <c r="H26" s="183"/>
      <c r="I26" s="183"/>
      <c r="J26" s="145"/>
      <c r="K26" s="145"/>
      <c r="L26" s="146"/>
    </row>
    <row r="27" spans="2:12" x14ac:dyDescent="0.25">
      <c r="B27" s="144"/>
      <c r="C27" s="169"/>
      <c r="D27" s="169"/>
      <c r="E27" s="169"/>
      <c r="F27" s="169"/>
      <c r="G27" s="178"/>
      <c r="H27" s="178"/>
      <c r="I27" s="178"/>
      <c r="J27" s="145"/>
      <c r="K27" s="145"/>
      <c r="L27" s="146"/>
    </row>
    <row r="28" spans="2:12" x14ac:dyDescent="0.25">
      <c r="B28" s="144"/>
      <c r="C28" s="169"/>
      <c r="D28" s="169"/>
      <c r="E28" s="169"/>
      <c r="F28" s="169"/>
      <c r="G28" s="178"/>
      <c r="H28" s="178"/>
      <c r="I28" s="178"/>
      <c r="J28" s="145"/>
      <c r="K28" s="145"/>
      <c r="L28" s="146"/>
    </row>
    <row r="29" spans="2:12" x14ac:dyDescent="0.25">
      <c r="B29" s="144"/>
      <c r="C29" s="169" t="s">
        <v>1802</v>
      </c>
      <c r="D29" s="169"/>
      <c r="E29" s="169"/>
      <c r="F29" s="172" t="s">
        <v>1294</v>
      </c>
      <c r="G29" s="169"/>
      <c r="H29" s="145"/>
      <c r="I29" s="145"/>
      <c r="J29" s="145"/>
      <c r="K29" s="145"/>
      <c r="L29" s="146"/>
    </row>
    <row r="30" spans="2:12" x14ac:dyDescent="0.25">
      <c r="B30" s="144" t="s">
        <v>1293</v>
      </c>
      <c r="C30" s="154" t="s">
        <v>1414</v>
      </c>
      <c r="D30" s="188"/>
      <c r="E30" s="189">
        <f>[1]Overview!$D29</f>
        <v>0.14899999999999999</v>
      </c>
      <c r="F30" s="190">
        <f>[1]Overview!$E29</f>
        <v>44742</v>
      </c>
      <c r="G30" s="191"/>
      <c r="H30" s="145"/>
      <c r="I30" s="145"/>
      <c r="J30" s="145"/>
      <c r="K30" s="145"/>
      <c r="L30" s="146"/>
    </row>
    <row r="31" spans="2:12" x14ac:dyDescent="0.25">
      <c r="B31" s="144"/>
      <c r="C31" s="179" t="s">
        <v>1415</v>
      </c>
      <c r="D31" s="192"/>
      <c r="E31" s="189">
        <f>[1]Overview!$D30</f>
        <v>0.17510000000000001</v>
      </c>
      <c r="F31" s="190">
        <f>[1]Overview!$E30</f>
        <v>44926</v>
      </c>
      <c r="G31" s="191"/>
      <c r="H31" s="145"/>
      <c r="I31" s="145"/>
      <c r="J31" s="145"/>
      <c r="K31" s="145"/>
      <c r="L31" s="146"/>
    </row>
    <row r="32" spans="2:12" x14ac:dyDescent="0.25">
      <c r="B32" s="144"/>
      <c r="C32" s="179" t="s">
        <v>1416</v>
      </c>
      <c r="D32" s="192"/>
      <c r="E32" s="193">
        <f>[1]Overview!$D31</f>
        <v>0.255</v>
      </c>
      <c r="F32" s="190">
        <f>[1]Overview!$E31</f>
        <v>44926</v>
      </c>
      <c r="G32" s="191"/>
      <c r="H32" s="145"/>
      <c r="I32" s="145"/>
      <c r="J32" s="145"/>
      <c r="K32" s="145"/>
      <c r="L32" s="146"/>
    </row>
    <row r="33" spans="2:12" x14ac:dyDescent="0.25">
      <c r="B33" s="144"/>
      <c r="C33" s="163" t="s">
        <v>1417</v>
      </c>
      <c r="D33" s="194"/>
      <c r="E33" s="189">
        <f>[1]Overview!$D32</f>
        <v>0.255</v>
      </c>
      <c r="F33" s="190">
        <f>[1]Overview!$E32</f>
        <v>44926</v>
      </c>
      <c r="G33" s="191"/>
      <c r="H33" s="145"/>
      <c r="I33" s="145"/>
      <c r="J33" s="145"/>
      <c r="K33" s="145"/>
      <c r="L33" s="146"/>
    </row>
    <row r="34" spans="2:12" x14ac:dyDescent="0.25">
      <c r="B34" s="144"/>
      <c r="C34" s="145"/>
      <c r="D34" s="145"/>
      <c r="E34" s="145"/>
      <c r="F34" s="145"/>
      <c r="G34" s="145"/>
      <c r="H34" s="145"/>
      <c r="I34" s="145"/>
      <c r="J34" s="145"/>
      <c r="K34" s="145"/>
      <c r="L34" s="146"/>
    </row>
    <row r="35" spans="2:12" x14ac:dyDescent="0.25">
      <c r="B35" s="144"/>
      <c r="C35" s="145"/>
      <c r="D35" s="145"/>
      <c r="E35" s="145"/>
      <c r="F35" s="145"/>
      <c r="G35" s="145"/>
      <c r="H35" s="145"/>
      <c r="I35" s="145"/>
      <c r="J35" s="145"/>
      <c r="K35" s="145"/>
      <c r="L35" s="146"/>
    </row>
    <row r="36" spans="2:12" x14ac:dyDescent="0.25">
      <c r="B36" s="150">
        <v>2</v>
      </c>
      <c r="C36" s="151" t="s">
        <v>1295</v>
      </c>
      <c r="D36" s="152"/>
      <c r="E36" s="152"/>
      <c r="F36" s="152"/>
      <c r="G36" s="152"/>
      <c r="H36" s="152"/>
      <c r="I36" s="152"/>
      <c r="J36" s="152"/>
      <c r="K36" s="152"/>
      <c r="L36" s="153"/>
    </row>
    <row r="37" spans="2:12" x14ac:dyDescent="0.25">
      <c r="B37" s="195"/>
      <c r="C37" s="145"/>
      <c r="D37" s="145"/>
      <c r="E37" s="145"/>
      <c r="F37" s="145"/>
      <c r="G37" s="145"/>
      <c r="H37" s="145"/>
      <c r="I37" s="145"/>
      <c r="J37" s="145"/>
      <c r="K37" s="145"/>
      <c r="L37" s="146"/>
    </row>
    <row r="38" spans="2:12" x14ac:dyDescent="0.25">
      <c r="B38" s="195"/>
      <c r="C38" s="145"/>
      <c r="D38" s="145"/>
      <c r="E38" s="145"/>
      <c r="F38" s="145"/>
      <c r="G38" s="145"/>
      <c r="H38" s="145"/>
      <c r="I38" s="145"/>
      <c r="J38" s="145"/>
      <c r="K38" s="145"/>
      <c r="L38" s="146"/>
    </row>
    <row r="39" spans="2:12" x14ac:dyDescent="0.25">
      <c r="B39" s="195" t="s">
        <v>1296</v>
      </c>
      <c r="C39" s="196" t="s">
        <v>1418</v>
      </c>
      <c r="D39" s="197"/>
      <c r="E39" s="197"/>
      <c r="F39" s="197"/>
      <c r="G39" s="197"/>
      <c r="H39" s="197"/>
      <c r="I39" s="197"/>
      <c r="J39" s="197"/>
      <c r="K39" s="197"/>
      <c r="L39" s="198"/>
    </row>
    <row r="40" spans="2:12" x14ac:dyDescent="0.25">
      <c r="B40" s="195"/>
      <c r="C40" s="196"/>
      <c r="D40" s="197"/>
      <c r="E40" s="197"/>
      <c r="F40" s="197"/>
      <c r="G40" s="197"/>
      <c r="H40" s="197"/>
      <c r="I40" s="197"/>
      <c r="J40" s="197"/>
      <c r="K40" s="197"/>
      <c r="L40" s="198"/>
    </row>
    <row r="41" spans="2:12" x14ac:dyDescent="0.25">
      <c r="B41" s="195"/>
      <c r="C41" s="154" t="s">
        <v>1419</v>
      </c>
      <c r="D41" s="155"/>
      <c r="E41" s="155"/>
      <c r="F41" s="745" t="s">
        <v>1232</v>
      </c>
      <c r="G41" s="746"/>
      <c r="H41" s="746"/>
      <c r="I41" s="145"/>
      <c r="J41" s="145"/>
      <c r="K41" s="145"/>
      <c r="L41" s="146"/>
    </row>
    <row r="42" spans="2:12" x14ac:dyDescent="0.25">
      <c r="B42" s="195"/>
      <c r="C42" s="160" t="s">
        <v>1420</v>
      </c>
      <c r="D42" s="161"/>
      <c r="E42" s="161"/>
      <c r="F42" s="745" t="s">
        <v>548</v>
      </c>
      <c r="G42" s="746"/>
      <c r="H42" s="746"/>
      <c r="I42" s="145"/>
      <c r="J42" s="145"/>
      <c r="K42" s="145"/>
      <c r="L42" s="146"/>
    </row>
    <row r="43" spans="2:12" x14ac:dyDescent="0.25">
      <c r="B43" s="195"/>
      <c r="C43" s="160" t="s">
        <v>1421</v>
      </c>
      <c r="D43" s="161"/>
      <c r="E43" s="161"/>
      <c r="F43" s="714" t="s">
        <v>2802</v>
      </c>
      <c r="G43" s="711"/>
      <c r="H43" s="715"/>
      <c r="I43" s="145"/>
      <c r="J43" s="145"/>
      <c r="K43" s="145"/>
      <c r="L43" s="146"/>
    </row>
    <row r="44" spans="2:12" x14ac:dyDescent="0.25">
      <c r="B44" s="195"/>
      <c r="C44" s="169"/>
      <c r="D44" s="169"/>
      <c r="E44" s="169"/>
      <c r="F44" s="170"/>
      <c r="G44" s="145"/>
      <c r="H44" s="145"/>
      <c r="I44" s="145"/>
      <c r="J44" s="145"/>
      <c r="K44" s="145"/>
      <c r="L44" s="146"/>
    </row>
    <row r="45" spans="2:12" x14ac:dyDescent="0.25">
      <c r="B45" s="195"/>
      <c r="C45" s="160" t="s">
        <v>1422</v>
      </c>
      <c r="D45" s="161"/>
      <c r="E45" s="162"/>
      <c r="F45" s="714" t="s">
        <v>2803</v>
      </c>
      <c r="G45" s="712"/>
      <c r="H45" s="712"/>
      <c r="I45" s="713"/>
      <c r="J45" s="145"/>
      <c r="K45" s="145"/>
      <c r="L45" s="146"/>
    </row>
    <row r="46" spans="2:12" x14ac:dyDescent="0.25">
      <c r="B46" s="195"/>
      <c r="C46" s="179" t="s">
        <v>1423</v>
      </c>
      <c r="D46" s="180"/>
      <c r="E46" s="199"/>
      <c r="F46" s="739" t="s">
        <v>1233</v>
      </c>
      <c r="G46" s="740"/>
      <c r="H46" s="740"/>
      <c r="I46" s="741"/>
      <c r="J46" s="145"/>
      <c r="K46" s="145"/>
      <c r="L46" s="146"/>
    </row>
    <row r="47" spans="2:12" x14ac:dyDescent="0.25">
      <c r="B47" s="195"/>
      <c r="C47" s="160" t="s">
        <v>1424</v>
      </c>
      <c r="D47" s="161"/>
      <c r="E47" s="162"/>
      <c r="F47" s="739" t="s">
        <v>1233</v>
      </c>
      <c r="G47" s="740"/>
      <c r="H47" s="740"/>
      <c r="I47" s="741"/>
      <c r="J47" s="145"/>
      <c r="K47" s="145"/>
      <c r="L47" s="146"/>
    </row>
    <row r="48" spans="2:12" x14ac:dyDescent="0.25">
      <c r="B48" s="195"/>
      <c r="C48" s="169"/>
      <c r="D48" s="145"/>
      <c r="E48" s="145"/>
      <c r="F48" s="145"/>
      <c r="G48" s="145"/>
      <c r="H48" s="145"/>
      <c r="I48" s="145"/>
      <c r="J48" s="145"/>
      <c r="K48" s="145"/>
      <c r="L48" s="146"/>
    </row>
    <row r="49" spans="2:12" x14ac:dyDescent="0.25">
      <c r="B49" s="195"/>
      <c r="C49" s="169"/>
      <c r="D49" s="145"/>
      <c r="E49" s="145"/>
      <c r="F49" s="145"/>
      <c r="G49" s="145"/>
      <c r="H49" s="145"/>
      <c r="I49" s="145"/>
      <c r="J49" s="145"/>
      <c r="K49" s="145"/>
      <c r="L49" s="146"/>
    </row>
    <row r="50" spans="2:12" x14ac:dyDescent="0.25">
      <c r="B50" s="195" t="s">
        <v>1304</v>
      </c>
      <c r="C50" s="196" t="s">
        <v>1297</v>
      </c>
      <c r="D50" s="197"/>
      <c r="E50" s="197"/>
      <c r="F50" s="197"/>
      <c r="G50" s="197"/>
      <c r="H50" s="197"/>
      <c r="I50" s="197"/>
      <c r="J50" s="197"/>
      <c r="K50" s="197"/>
      <c r="L50" s="198"/>
    </row>
    <row r="51" spans="2:12" x14ac:dyDescent="0.25">
      <c r="B51" s="195"/>
      <c r="C51" s="196"/>
      <c r="D51" s="200"/>
      <c r="E51" s="197"/>
      <c r="F51" s="197"/>
      <c r="G51" s="197"/>
      <c r="H51" s="197"/>
      <c r="I51" s="197"/>
      <c r="J51" s="197"/>
      <c r="K51" s="197"/>
      <c r="L51" s="198"/>
    </row>
    <row r="52" spans="2:12" x14ac:dyDescent="0.25">
      <c r="B52" s="195"/>
      <c r="C52" s="196"/>
      <c r="D52" s="169"/>
      <c r="E52" s="197"/>
      <c r="F52" s="201" t="s">
        <v>94</v>
      </c>
      <c r="G52" s="201" t="s">
        <v>1425</v>
      </c>
      <c r="H52" s="178"/>
      <c r="I52" s="197"/>
      <c r="J52" s="197"/>
      <c r="K52" s="197"/>
      <c r="L52" s="198"/>
    </row>
    <row r="53" spans="2:12" x14ac:dyDescent="0.25">
      <c r="B53" s="195"/>
      <c r="C53" s="202"/>
      <c r="D53" s="202"/>
      <c r="E53" s="197"/>
      <c r="F53" s="203" t="s">
        <v>1298</v>
      </c>
      <c r="G53" s="203" t="s">
        <v>1426</v>
      </c>
      <c r="H53" s="178"/>
      <c r="I53" s="197"/>
      <c r="J53" s="197"/>
      <c r="K53" s="197"/>
      <c r="L53" s="198"/>
    </row>
    <row r="54" spans="2:12" x14ac:dyDescent="0.25">
      <c r="B54" s="195"/>
      <c r="C54" s="154" t="s">
        <v>1299</v>
      </c>
      <c r="D54" s="204" t="s">
        <v>1774</v>
      </c>
      <c r="E54" s="205"/>
      <c r="F54" s="206">
        <f>[1]Overview!E53</f>
        <v>27026.63</v>
      </c>
      <c r="G54" s="547"/>
      <c r="H54" s="207"/>
      <c r="I54" s="145"/>
      <c r="J54" s="145"/>
      <c r="K54" s="145"/>
      <c r="L54" s="146"/>
    </row>
    <row r="55" spans="2:12" x14ac:dyDescent="0.25">
      <c r="B55" s="195"/>
      <c r="C55" s="179"/>
      <c r="D55" s="204" t="s">
        <v>1300</v>
      </c>
      <c r="E55" s="205"/>
      <c r="F55" s="206">
        <f>[1]Overview!E54</f>
        <v>551.62</v>
      </c>
      <c r="G55" s="548"/>
      <c r="H55" s="145"/>
      <c r="I55" s="145"/>
      <c r="J55" s="145"/>
      <c r="K55" s="145"/>
      <c r="L55" s="146"/>
    </row>
    <row r="56" spans="2:12" x14ac:dyDescent="0.25">
      <c r="B56" s="195"/>
      <c r="C56" s="179"/>
      <c r="D56" s="204" t="s">
        <v>1301</v>
      </c>
      <c r="E56" s="205"/>
      <c r="F56" s="206">
        <f>[1]Overview!E55</f>
        <v>26899.45</v>
      </c>
      <c r="G56" s="548"/>
      <c r="H56" s="208"/>
      <c r="I56" s="209"/>
      <c r="J56" s="145"/>
      <c r="K56" s="145"/>
      <c r="L56" s="146"/>
    </row>
    <row r="57" spans="2:12" x14ac:dyDescent="0.25">
      <c r="B57" s="195"/>
      <c r="C57" s="179"/>
      <c r="D57" s="204" t="s">
        <v>1773</v>
      </c>
      <c r="E57" s="205"/>
      <c r="F57" s="717">
        <f>[1]Overview!E56</f>
        <v>4507.7802999999994</v>
      </c>
      <c r="G57" s="548"/>
      <c r="H57" s="145"/>
      <c r="I57" s="210"/>
      <c r="J57" s="145"/>
      <c r="K57" s="145"/>
      <c r="L57" s="146"/>
    </row>
    <row r="58" spans="2:12" x14ac:dyDescent="0.25">
      <c r="B58" s="195"/>
      <c r="C58" s="179"/>
      <c r="D58" s="204" t="s">
        <v>92</v>
      </c>
      <c r="E58" s="205"/>
      <c r="F58" s="206">
        <f>[1]Overview!E57</f>
        <v>535.91600000000005</v>
      </c>
      <c r="G58" s="548"/>
      <c r="H58" s="145"/>
      <c r="I58" s="209"/>
      <c r="J58" s="145"/>
      <c r="K58" s="145"/>
      <c r="L58" s="146"/>
    </row>
    <row r="59" spans="2:12" x14ac:dyDescent="0.25">
      <c r="B59" s="195"/>
      <c r="C59" s="749" t="s">
        <v>94</v>
      </c>
      <c r="D59" s="750"/>
      <c r="E59" s="751"/>
      <c r="F59" s="211">
        <f>SUM(F54:F58)</f>
        <v>59521.396299999993</v>
      </c>
      <c r="G59" s="211"/>
      <c r="H59" s="209"/>
      <c r="I59" s="209"/>
      <c r="J59" s="145"/>
      <c r="K59" s="145"/>
      <c r="L59" s="146"/>
    </row>
    <row r="60" spans="2:12" x14ac:dyDescent="0.25">
      <c r="B60" s="195"/>
      <c r="C60" s="169" t="s">
        <v>2807</v>
      </c>
      <c r="D60" s="145"/>
      <c r="E60" s="145"/>
      <c r="F60" s="145"/>
      <c r="G60" s="145"/>
      <c r="H60" s="145"/>
      <c r="I60" s="145"/>
      <c r="J60" s="145"/>
      <c r="K60" s="145"/>
      <c r="L60" s="146"/>
    </row>
    <row r="61" spans="2:12" x14ac:dyDescent="0.25">
      <c r="B61" s="195"/>
      <c r="C61" s="169"/>
      <c r="D61" s="145"/>
      <c r="E61" s="145"/>
      <c r="F61" s="145"/>
      <c r="G61" s="145"/>
      <c r="H61" s="145"/>
      <c r="I61" s="145"/>
      <c r="J61" s="145"/>
      <c r="K61" s="145"/>
      <c r="L61" s="146"/>
    </row>
    <row r="62" spans="2:12" ht="6.75" customHeight="1" x14ac:dyDescent="0.25">
      <c r="B62" s="195"/>
      <c r="C62" s="169"/>
      <c r="D62" s="145"/>
      <c r="E62" s="145"/>
      <c r="F62" s="145"/>
      <c r="G62" s="145"/>
      <c r="H62" s="145"/>
      <c r="I62" s="145"/>
      <c r="J62" s="145"/>
      <c r="K62" s="145"/>
      <c r="L62" s="146"/>
    </row>
    <row r="63" spans="2:12" x14ac:dyDescent="0.25">
      <c r="B63" s="195"/>
      <c r="C63" s="212" t="s">
        <v>1303</v>
      </c>
      <c r="D63" s="213"/>
      <c r="E63" s="214"/>
      <c r="F63" s="215">
        <f>[1]Overview!$E$62</f>
        <v>51231.517</v>
      </c>
      <c r="G63" s="145"/>
      <c r="H63" s="145"/>
      <c r="I63" s="145"/>
      <c r="J63" s="145"/>
      <c r="K63" s="145"/>
      <c r="L63" s="146"/>
    </row>
    <row r="64" spans="2:12" x14ac:dyDescent="0.25">
      <c r="B64" s="195"/>
      <c r="C64" s="145"/>
      <c r="D64" s="145"/>
      <c r="E64" s="145"/>
      <c r="F64" s="145"/>
      <c r="G64" s="145"/>
      <c r="H64" s="145"/>
      <c r="I64" s="145"/>
      <c r="J64" s="145"/>
      <c r="K64" s="145"/>
      <c r="L64" s="146"/>
    </row>
    <row r="65" spans="2:12" x14ac:dyDescent="0.25">
      <c r="B65" s="195"/>
      <c r="C65" s="145"/>
      <c r="D65" s="145"/>
      <c r="E65" s="145"/>
      <c r="F65" s="145"/>
      <c r="G65" s="145"/>
      <c r="H65" s="145"/>
      <c r="I65" s="145"/>
      <c r="J65" s="145"/>
      <c r="K65" s="145"/>
      <c r="L65" s="146"/>
    </row>
    <row r="66" spans="2:12" x14ac:dyDescent="0.25">
      <c r="B66" s="195" t="s">
        <v>1307</v>
      </c>
      <c r="C66" s="196" t="s">
        <v>1427</v>
      </c>
      <c r="D66" s="197"/>
      <c r="E66" s="197"/>
      <c r="F66" s="197"/>
      <c r="G66" s="197"/>
      <c r="H66" s="197"/>
      <c r="I66" s="197"/>
      <c r="J66" s="197"/>
      <c r="K66" s="197"/>
      <c r="L66" s="198"/>
    </row>
    <row r="67" spans="2:12" x14ac:dyDescent="0.25">
      <c r="B67" s="195"/>
      <c r="C67" s="196"/>
      <c r="D67" s="197"/>
      <c r="E67" s="197"/>
      <c r="F67" s="197"/>
      <c r="G67" s="197"/>
      <c r="H67" s="197"/>
      <c r="I67" s="197"/>
      <c r="J67" s="197"/>
      <c r="K67" s="197"/>
      <c r="L67" s="198"/>
    </row>
    <row r="68" spans="2:12" x14ac:dyDescent="0.25">
      <c r="B68" s="195"/>
      <c r="C68" s="145"/>
      <c r="D68" s="216" t="s">
        <v>1428</v>
      </c>
      <c r="E68" s="216" t="s">
        <v>1429</v>
      </c>
      <c r="F68" s="145"/>
      <c r="G68" s="145"/>
      <c r="H68" s="145"/>
      <c r="I68" s="145"/>
      <c r="J68" s="145"/>
      <c r="K68" s="145"/>
      <c r="L68" s="146"/>
    </row>
    <row r="69" spans="2:12" x14ac:dyDescent="0.25">
      <c r="B69" s="195"/>
      <c r="C69" s="217" t="s">
        <v>1430</v>
      </c>
      <c r="D69" s="218">
        <v>1.05</v>
      </c>
      <c r="E69" s="716">
        <f>[1]Overview!$D$68</f>
        <v>1.1031</v>
      </c>
      <c r="F69" s="191" t="s">
        <v>2808</v>
      </c>
      <c r="G69" s="145"/>
      <c r="H69" s="145"/>
      <c r="I69" s="145"/>
      <c r="J69" s="145"/>
      <c r="K69" s="145"/>
      <c r="L69" s="146"/>
    </row>
    <row r="70" spans="2:12" x14ac:dyDescent="0.25">
      <c r="B70" s="195"/>
      <c r="C70" s="217" t="s">
        <v>1431</v>
      </c>
      <c r="D70" s="219"/>
      <c r="E70" s="219"/>
      <c r="F70" s="145"/>
      <c r="G70" s="145"/>
      <c r="H70" s="145"/>
      <c r="I70" s="145"/>
      <c r="J70" s="145"/>
      <c r="K70" s="145"/>
      <c r="L70" s="146"/>
    </row>
    <row r="71" spans="2:12" x14ac:dyDescent="0.25">
      <c r="B71" s="195"/>
      <c r="C71" s="217" t="s">
        <v>92</v>
      </c>
      <c r="D71" s="219">
        <v>0.05</v>
      </c>
      <c r="E71" s="220">
        <f>[1]Overview!$D$70</f>
        <v>0.1371</v>
      </c>
      <c r="F71" s="191" t="s">
        <v>1432</v>
      </c>
      <c r="G71" s="145"/>
      <c r="H71" s="145"/>
      <c r="I71" s="145"/>
      <c r="J71" s="145"/>
      <c r="K71" s="145"/>
      <c r="L71" s="146"/>
    </row>
    <row r="72" spans="2:12" x14ac:dyDescent="0.25">
      <c r="B72" s="195"/>
      <c r="C72" s="169"/>
      <c r="D72" s="197"/>
      <c r="E72" s="169"/>
      <c r="F72" s="145"/>
      <c r="G72" s="145"/>
      <c r="H72" s="145"/>
      <c r="I72" s="145"/>
      <c r="J72" s="145"/>
      <c r="K72" s="145"/>
      <c r="L72" s="146"/>
    </row>
    <row r="73" spans="2:12" ht="8.25" customHeight="1" x14ac:dyDescent="0.25">
      <c r="B73" s="195"/>
      <c r="C73" s="169"/>
      <c r="D73" s="197"/>
      <c r="E73" s="169"/>
      <c r="F73" s="145"/>
      <c r="G73" s="145"/>
      <c r="H73" s="145"/>
      <c r="I73" s="145"/>
      <c r="J73" s="145"/>
      <c r="K73" s="145"/>
      <c r="L73" s="146"/>
    </row>
    <row r="74" spans="2:12" x14ac:dyDescent="0.25">
      <c r="B74" s="195" t="s">
        <v>1433</v>
      </c>
      <c r="C74" s="196" t="s">
        <v>1305</v>
      </c>
      <c r="D74" s="197"/>
      <c r="E74" s="169"/>
      <c r="F74" s="145"/>
      <c r="G74" s="145"/>
      <c r="H74" s="145"/>
      <c r="I74" s="145"/>
      <c r="J74" s="145"/>
      <c r="K74" s="145"/>
      <c r="L74" s="146"/>
    </row>
    <row r="75" spans="2:12" x14ac:dyDescent="0.25">
      <c r="B75" s="195"/>
      <c r="C75" s="169"/>
      <c r="D75" s="197"/>
      <c r="E75" s="169"/>
      <c r="F75" s="145"/>
      <c r="G75" s="145"/>
      <c r="H75" s="145"/>
      <c r="I75" s="145"/>
      <c r="J75" s="145"/>
      <c r="K75" s="145"/>
      <c r="L75" s="146"/>
    </row>
    <row r="76" spans="2:12" x14ac:dyDescent="0.25">
      <c r="B76" s="195"/>
      <c r="C76" s="169"/>
      <c r="D76" s="197"/>
      <c r="E76" s="169"/>
      <c r="F76" s="201" t="s">
        <v>1283</v>
      </c>
      <c r="G76" s="201" t="s">
        <v>1284</v>
      </c>
      <c r="H76" s="201" t="s">
        <v>1285</v>
      </c>
      <c r="I76" s="145"/>
      <c r="J76" s="145"/>
      <c r="K76" s="145"/>
      <c r="L76" s="146"/>
    </row>
    <row r="77" spans="2:12" x14ac:dyDescent="0.25">
      <c r="B77" s="195"/>
      <c r="C77" s="752" t="s">
        <v>1306</v>
      </c>
      <c r="D77" s="753"/>
      <c r="E77" s="181" t="s">
        <v>1288</v>
      </c>
      <c r="F77" s="182" t="s">
        <v>1434</v>
      </c>
      <c r="G77" s="183"/>
      <c r="H77" s="183" t="s">
        <v>1412</v>
      </c>
      <c r="I77" s="178"/>
      <c r="J77" s="145"/>
      <c r="K77" s="145"/>
      <c r="L77" s="146"/>
    </row>
    <row r="78" spans="2:12" x14ac:dyDescent="0.25">
      <c r="B78" s="195"/>
      <c r="C78" s="754"/>
      <c r="D78" s="755"/>
      <c r="E78" s="184" t="s">
        <v>1651</v>
      </c>
      <c r="F78" s="185" t="s">
        <v>1435</v>
      </c>
      <c r="G78" s="183"/>
      <c r="H78" s="183" t="s">
        <v>1412</v>
      </c>
      <c r="I78" s="178"/>
      <c r="J78" s="145"/>
      <c r="K78" s="145"/>
      <c r="L78" s="146"/>
    </row>
    <row r="79" spans="2:12" x14ac:dyDescent="0.25">
      <c r="B79" s="195"/>
      <c r="C79" s="756"/>
      <c r="D79" s="757"/>
      <c r="E79" s="184" t="s">
        <v>1289</v>
      </c>
      <c r="F79" s="185" t="s">
        <v>1435</v>
      </c>
      <c r="G79" s="183"/>
      <c r="H79" s="183" t="s">
        <v>1412</v>
      </c>
      <c r="I79" s="169"/>
      <c r="J79" s="145"/>
      <c r="K79" s="145"/>
      <c r="L79" s="146"/>
    </row>
    <row r="80" spans="2:12" x14ac:dyDescent="0.25">
      <c r="B80" s="195"/>
      <c r="C80" s="145"/>
      <c r="D80" s="145"/>
      <c r="E80" s="145"/>
      <c r="F80" s="145"/>
      <c r="G80" s="145"/>
      <c r="H80" s="145"/>
      <c r="I80" s="145"/>
      <c r="J80" s="145"/>
      <c r="K80" s="145"/>
      <c r="L80" s="146"/>
    </row>
    <row r="81" spans="2:12" x14ac:dyDescent="0.25">
      <c r="B81" s="195"/>
      <c r="C81" s="145"/>
      <c r="D81" s="145"/>
      <c r="E81" s="145"/>
      <c r="F81" s="145"/>
      <c r="G81" s="145"/>
      <c r="H81" s="145"/>
      <c r="I81" s="145"/>
      <c r="J81" s="145"/>
      <c r="K81" s="145"/>
      <c r="L81" s="146"/>
    </row>
    <row r="82" spans="2:12" x14ac:dyDescent="0.25">
      <c r="B82" s="195" t="s">
        <v>1436</v>
      </c>
      <c r="C82" s="196" t="s">
        <v>1308</v>
      </c>
      <c r="D82" s="221"/>
      <c r="E82" s="145"/>
      <c r="F82" s="145"/>
      <c r="G82" s="145"/>
      <c r="H82" s="145"/>
      <c r="I82" s="145"/>
      <c r="J82" s="145"/>
      <c r="K82" s="145"/>
      <c r="L82" s="146"/>
    </row>
    <row r="83" spans="2:12" x14ac:dyDescent="0.25">
      <c r="B83" s="222"/>
      <c r="C83" s="221"/>
      <c r="D83" s="221"/>
      <c r="E83" s="145"/>
      <c r="F83" s="145"/>
      <c r="G83" s="145"/>
      <c r="H83" s="145"/>
      <c r="I83" s="145"/>
      <c r="J83" s="145"/>
      <c r="K83" s="145"/>
      <c r="L83" s="146"/>
    </row>
    <row r="84" spans="2:12" x14ac:dyDescent="0.25">
      <c r="B84" s="195"/>
      <c r="C84" s="212" t="s">
        <v>1309</v>
      </c>
      <c r="D84" s="213"/>
      <c r="E84" s="214"/>
      <c r="F84" s="223" t="s">
        <v>1310</v>
      </c>
      <c r="G84" s="145"/>
      <c r="H84" s="145"/>
      <c r="I84" s="145"/>
      <c r="J84" s="145"/>
      <c r="K84" s="145"/>
      <c r="L84" s="146"/>
    </row>
    <row r="85" spans="2:12" x14ac:dyDescent="0.25">
      <c r="B85" s="195"/>
      <c r="C85" s="160" t="s">
        <v>1311</v>
      </c>
      <c r="D85" s="161"/>
      <c r="E85" s="162"/>
      <c r="F85" s="224">
        <f>[1]Overview!E84</f>
        <v>2093.71</v>
      </c>
      <c r="G85" s="145"/>
      <c r="H85" s="145"/>
      <c r="I85" s="145"/>
      <c r="J85" s="145"/>
      <c r="K85" s="145"/>
      <c r="L85" s="146"/>
    </row>
    <row r="86" spans="2:12" x14ac:dyDescent="0.25">
      <c r="B86" s="195"/>
      <c r="C86" s="160" t="s">
        <v>1312</v>
      </c>
      <c r="D86" s="161"/>
      <c r="E86" s="162"/>
      <c r="F86" s="224">
        <f>[1]Overview!E85</f>
        <v>54.92</v>
      </c>
      <c r="G86" s="145"/>
      <c r="H86" s="145"/>
      <c r="I86" s="145"/>
      <c r="J86" s="145"/>
      <c r="K86" s="145"/>
      <c r="L86" s="146"/>
    </row>
    <row r="87" spans="2:12" x14ac:dyDescent="0.25">
      <c r="B87" s="195"/>
      <c r="C87" s="160" t="s">
        <v>1313</v>
      </c>
      <c r="D87" s="161"/>
      <c r="E87" s="162"/>
      <c r="F87" s="224">
        <f>[1]Overview!E86</f>
        <v>6669.16</v>
      </c>
      <c r="G87" s="145"/>
      <c r="H87" s="145"/>
      <c r="I87" s="145"/>
      <c r="J87" s="145"/>
      <c r="K87" s="145"/>
      <c r="L87" s="146"/>
    </row>
    <row r="88" spans="2:12" x14ac:dyDescent="0.25">
      <c r="B88" s="195"/>
      <c r="C88" s="204"/>
      <c r="D88" s="205"/>
      <c r="E88" s="225" t="s">
        <v>1314</v>
      </c>
      <c r="F88" s="226">
        <f>F85+F86+F87</f>
        <v>8817.7900000000009</v>
      </c>
      <c r="G88" s="145"/>
      <c r="H88" s="145"/>
      <c r="I88" s="145"/>
      <c r="J88" s="145"/>
      <c r="K88" s="145"/>
      <c r="L88" s="146"/>
    </row>
    <row r="89" spans="2:12" x14ac:dyDescent="0.25">
      <c r="B89" s="195"/>
      <c r="C89" s="160" t="s">
        <v>1303</v>
      </c>
      <c r="D89" s="161"/>
      <c r="E89" s="162"/>
      <c r="F89" s="224">
        <f>[1]Overview!E88</f>
        <v>51231.517</v>
      </c>
      <c r="G89" s="145"/>
      <c r="H89" s="145"/>
      <c r="I89" s="145"/>
      <c r="J89" s="145"/>
      <c r="K89" s="145"/>
      <c r="L89" s="146"/>
    </row>
    <row r="90" spans="2:12" x14ac:dyDescent="0.25">
      <c r="B90" s="195"/>
      <c r="C90" s="160" t="s">
        <v>1437</v>
      </c>
      <c r="D90" s="161"/>
      <c r="E90" s="162"/>
      <c r="F90" s="224">
        <f>[1]Overview!E89</f>
        <v>-90.3</v>
      </c>
      <c r="G90" s="145"/>
      <c r="H90" s="145"/>
      <c r="I90" s="145"/>
      <c r="J90" s="145"/>
      <c r="K90" s="145"/>
      <c r="L90" s="146"/>
    </row>
    <row r="91" spans="2:12" x14ac:dyDescent="0.25">
      <c r="B91" s="195"/>
      <c r="C91" s="160" t="s">
        <v>1315</v>
      </c>
      <c r="D91" s="161"/>
      <c r="E91" s="162"/>
      <c r="F91" s="224">
        <f>[1]Overview!E90</f>
        <v>499.85299999999989</v>
      </c>
      <c r="G91" s="145"/>
      <c r="H91" s="145"/>
      <c r="I91" s="145"/>
      <c r="J91" s="145"/>
      <c r="K91" s="145"/>
      <c r="L91" s="146"/>
    </row>
    <row r="92" spans="2:12" x14ac:dyDescent="0.25">
      <c r="B92" s="195"/>
      <c r="C92" s="204"/>
      <c r="D92" s="205"/>
      <c r="E92" s="225" t="s">
        <v>1316</v>
      </c>
      <c r="F92" s="226">
        <f>F89+F91+F90</f>
        <v>51641.07</v>
      </c>
      <c r="G92" s="145"/>
      <c r="H92" s="145"/>
      <c r="I92" s="145"/>
      <c r="J92" s="145"/>
      <c r="K92" s="145"/>
      <c r="L92" s="146"/>
    </row>
    <row r="93" spans="2:12" x14ac:dyDescent="0.25">
      <c r="B93" s="195"/>
      <c r="C93" s="227" t="s">
        <v>1317</v>
      </c>
      <c r="D93" s="228"/>
      <c r="E93" s="229"/>
      <c r="F93" s="230">
        <f>F88+F92</f>
        <v>60458.86</v>
      </c>
      <c r="G93" s="145"/>
      <c r="H93" s="145"/>
      <c r="I93" s="145"/>
      <c r="J93" s="145"/>
      <c r="K93" s="145"/>
      <c r="L93" s="146"/>
    </row>
    <row r="94" spans="2:12" x14ac:dyDescent="0.25">
      <c r="B94" s="195"/>
      <c r="C94" s="145"/>
      <c r="D94" s="145"/>
      <c r="E94" s="145"/>
      <c r="F94" s="145"/>
      <c r="G94" s="145"/>
      <c r="H94" s="145"/>
      <c r="I94" s="145"/>
      <c r="J94" s="145"/>
      <c r="K94" s="145"/>
      <c r="L94" s="146"/>
    </row>
    <row r="95" spans="2:12" x14ac:dyDescent="0.25">
      <c r="B95" s="231" t="s">
        <v>1438</v>
      </c>
      <c r="C95" s="232" t="s">
        <v>1439</v>
      </c>
      <c r="D95" s="233"/>
      <c r="E95" s="233"/>
      <c r="F95" s="234"/>
      <c r="G95" s="233"/>
      <c r="H95" s="233"/>
      <c r="I95" s="235"/>
      <c r="J95" s="169"/>
      <c r="K95" s="169"/>
      <c r="L95" s="236"/>
    </row>
    <row r="96" spans="2:12" x14ac:dyDescent="0.25">
      <c r="B96" s="231"/>
      <c r="C96" s="233"/>
      <c r="D96" s="233"/>
      <c r="E96" s="233"/>
      <c r="F96" s="234"/>
      <c r="G96" s="233"/>
      <c r="H96" s="233"/>
      <c r="I96" s="235"/>
      <c r="J96" s="169"/>
      <c r="K96" s="169"/>
      <c r="L96" s="236"/>
    </row>
    <row r="97" spans="2:12" x14ac:dyDescent="0.25">
      <c r="B97" s="237"/>
      <c r="C97" s="238" t="s">
        <v>1440</v>
      </c>
      <c r="D97" s="233"/>
      <c r="E97" s="233"/>
      <c r="F97" s="234"/>
      <c r="G97" s="233"/>
      <c r="H97" s="233"/>
      <c r="I97" s="235"/>
      <c r="J97" s="169"/>
      <c r="K97" s="169"/>
      <c r="L97" s="236"/>
    </row>
    <row r="98" spans="2:12" x14ac:dyDescent="0.25">
      <c r="B98" s="237"/>
      <c r="C98" s="238" t="s">
        <v>1441</v>
      </c>
      <c r="D98" s="238"/>
      <c r="E98" s="238"/>
      <c r="F98" s="234"/>
      <c r="G98" s="233"/>
      <c r="H98" s="233"/>
      <c r="I98" s="235"/>
      <c r="J98" s="169"/>
      <c r="K98" s="169"/>
      <c r="L98" s="236"/>
    </row>
    <row r="99" spans="2:12" x14ac:dyDescent="0.25">
      <c r="B99" s="237"/>
      <c r="C99" s="238" t="s">
        <v>1442</v>
      </c>
      <c r="D99" s="238"/>
      <c r="E99" s="238"/>
      <c r="F99" s="234"/>
      <c r="G99" s="233"/>
      <c r="H99" s="233"/>
      <c r="I99" s="235"/>
      <c r="J99" s="169"/>
      <c r="K99" s="169"/>
      <c r="L99" s="236"/>
    </row>
    <row r="100" spans="2:12" x14ac:dyDescent="0.25">
      <c r="B100" s="237"/>
      <c r="C100" s="238" t="s">
        <v>1443</v>
      </c>
      <c r="D100" s="238"/>
      <c r="E100" s="238"/>
      <c r="F100" s="234"/>
      <c r="G100" s="233"/>
      <c r="H100" s="233"/>
      <c r="I100" s="235"/>
      <c r="J100" s="169"/>
      <c r="K100" s="169"/>
      <c r="L100" s="236"/>
    </row>
    <row r="101" spans="2:12" x14ac:dyDescent="0.25">
      <c r="B101" s="237"/>
      <c r="C101" s="238" t="s">
        <v>1444</v>
      </c>
      <c r="D101" s="238"/>
      <c r="E101" s="238"/>
      <c r="F101" s="234"/>
      <c r="G101" s="233"/>
      <c r="H101" s="233"/>
      <c r="I101" s="235"/>
      <c r="J101" s="169"/>
      <c r="K101" s="169"/>
      <c r="L101" s="236"/>
    </row>
    <row r="102" spans="2:12" x14ac:dyDescent="0.25">
      <c r="B102" s="231"/>
      <c r="C102" s="233"/>
      <c r="D102" s="239" t="s">
        <v>1445</v>
      </c>
      <c r="E102" s="238"/>
      <c r="F102" s="234"/>
      <c r="G102" s="233"/>
      <c r="H102" s="233"/>
      <c r="I102" s="235"/>
      <c r="J102" s="169"/>
      <c r="K102" s="169"/>
      <c r="L102" s="236"/>
    </row>
    <row r="103" spans="2:12" x14ac:dyDescent="0.25">
      <c r="B103" s="231"/>
      <c r="C103" s="233"/>
      <c r="D103" s="239" t="s">
        <v>1446</v>
      </c>
      <c r="E103" s="238"/>
      <c r="F103" s="234"/>
      <c r="G103" s="233"/>
      <c r="H103" s="233"/>
      <c r="I103" s="235"/>
      <c r="J103" s="169"/>
      <c r="K103" s="169"/>
      <c r="L103" s="236"/>
    </row>
    <row r="104" spans="2:12" x14ac:dyDescent="0.25">
      <c r="B104" s="231"/>
      <c r="C104" s="233"/>
      <c r="D104" s="239" t="s">
        <v>1447</v>
      </c>
      <c r="E104" s="238"/>
      <c r="F104" s="234"/>
      <c r="G104" s="233"/>
      <c r="H104" s="233"/>
      <c r="I104" s="233"/>
      <c r="J104" s="240"/>
      <c r="K104" s="240"/>
      <c r="L104" s="236"/>
    </row>
    <row r="105" spans="2:12" x14ac:dyDescent="0.25">
      <c r="B105" s="231"/>
      <c r="C105" s="241" t="s">
        <v>1448</v>
      </c>
      <c r="D105" s="238"/>
      <c r="E105" s="238"/>
      <c r="F105" s="234"/>
      <c r="G105" s="233"/>
      <c r="H105" s="233"/>
      <c r="I105" s="233"/>
      <c r="J105" s="240"/>
      <c r="K105" s="240"/>
      <c r="L105" s="236"/>
    </row>
    <row r="106" spans="2:12" x14ac:dyDescent="0.25">
      <c r="B106" s="231"/>
      <c r="C106" s="241" t="s">
        <v>1449</v>
      </c>
      <c r="D106" s="233"/>
      <c r="E106" s="233"/>
      <c r="F106" s="234"/>
      <c r="G106" s="233"/>
      <c r="H106" s="233"/>
      <c r="I106" s="233"/>
      <c r="J106" s="240"/>
      <c r="K106" s="240"/>
      <c r="L106" s="236"/>
    </row>
    <row r="107" spans="2:12" x14ac:dyDescent="0.25">
      <c r="B107" s="231"/>
      <c r="C107" s="233"/>
      <c r="D107" s="233"/>
      <c r="E107" s="233"/>
      <c r="F107" s="233"/>
      <c r="G107" s="233"/>
      <c r="H107" s="233"/>
      <c r="I107" s="233"/>
      <c r="J107" s="240"/>
      <c r="K107" s="240"/>
      <c r="L107" s="236"/>
    </row>
    <row r="108" spans="2:12" x14ac:dyDescent="0.25">
      <c r="B108" s="231" t="s">
        <v>1450</v>
      </c>
      <c r="C108" s="232" t="s">
        <v>1451</v>
      </c>
      <c r="D108" s="242"/>
      <c r="E108" s="243" t="s">
        <v>1233</v>
      </c>
      <c r="F108" s="233"/>
      <c r="G108" s="233"/>
      <c r="H108" s="233"/>
      <c r="I108" s="233"/>
      <c r="J108" s="240"/>
      <c r="K108" s="240"/>
      <c r="L108" s="236"/>
    </row>
    <row r="109" spans="2:12" x14ac:dyDescent="0.25">
      <c r="B109" s="195"/>
      <c r="C109" s="145"/>
      <c r="D109" s="145"/>
      <c r="E109" s="145"/>
      <c r="F109" s="145"/>
      <c r="G109" s="145"/>
      <c r="H109" s="145"/>
      <c r="I109" s="145"/>
      <c r="J109" s="145"/>
      <c r="K109" s="145"/>
      <c r="L109" s="146"/>
    </row>
    <row r="110" spans="2:12" x14ac:dyDescent="0.25">
      <c r="B110" s="195"/>
      <c r="C110" s="145"/>
      <c r="D110" s="145"/>
      <c r="E110" s="145"/>
      <c r="F110" s="145"/>
      <c r="G110" s="145"/>
      <c r="H110" s="145"/>
      <c r="I110" s="145"/>
      <c r="J110" s="145"/>
      <c r="K110" s="145"/>
      <c r="L110" s="146"/>
    </row>
    <row r="111" spans="2:12" ht="15.75" thickBot="1" x14ac:dyDescent="0.3">
      <c r="B111" s="195"/>
      <c r="C111" s="145"/>
      <c r="D111" s="145"/>
      <c r="E111" s="145"/>
      <c r="F111" s="145"/>
      <c r="G111" s="145"/>
      <c r="H111" s="145"/>
      <c r="I111" s="145"/>
      <c r="J111" s="145"/>
      <c r="K111" s="145"/>
      <c r="L111" s="146"/>
    </row>
    <row r="112" spans="2:12" x14ac:dyDescent="0.25">
      <c r="B112" s="244">
        <v>3</v>
      </c>
      <c r="C112" s="141" t="s">
        <v>1318</v>
      </c>
      <c r="D112" s="142"/>
      <c r="E112" s="142"/>
      <c r="F112" s="142"/>
      <c r="G112" s="142"/>
      <c r="H112" s="142"/>
      <c r="I112" s="142"/>
      <c r="J112" s="142"/>
      <c r="K112" s="142"/>
      <c r="L112" s="143"/>
    </row>
    <row r="113" spans="2:12" x14ac:dyDescent="0.25">
      <c r="B113" s="245"/>
      <c r="C113" s="197"/>
      <c r="D113" s="197"/>
      <c r="E113" s="197"/>
      <c r="F113" s="197"/>
      <c r="G113" s="197"/>
      <c r="H113" s="197"/>
      <c r="I113" s="197"/>
      <c r="J113" s="197"/>
      <c r="K113" s="197"/>
      <c r="L113" s="198"/>
    </row>
    <row r="114" spans="2:12" x14ac:dyDescent="0.25">
      <c r="B114" s="144"/>
      <c r="C114" s="145"/>
      <c r="D114" s="145"/>
      <c r="E114" s="145"/>
      <c r="F114" s="145"/>
      <c r="G114" s="145"/>
      <c r="H114" s="145"/>
      <c r="I114" s="145"/>
      <c r="J114" s="145"/>
      <c r="K114" s="145"/>
      <c r="L114" s="146"/>
    </row>
    <row r="115" spans="2:12" x14ac:dyDescent="0.25">
      <c r="B115" s="144" t="s">
        <v>1319</v>
      </c>
      <c r="C115" s="196" t="s">
        <v>1320</v>
      </c>
      <c r="D115" s="145"/>
      <c r="E115" s="145"/>
      <c r="F115" s="145"/>
      <c r="G115" s="145"/>
      <c r="H115" s="145"/>
      <c r="I115" s="145"/>
      <c r="J115" s="145"/>
      <c r="K115" s="145"/>
      <c r="L115" s="146"/>
    </row>
    <row r="116" spans="2:12" x14ac:dyDescent="0.25">
      <c r="B116" s="144"/>
      <c r="C116" s="145"/>
      <c r="D116" s="145"/>
      <c r="E116" s="145"/>
      <c r="F116" s="145"/>
      <c r="G116" s="145"/>
      <c r="H116" s="145"/>
      <c r="I116" s="145"/>
      <c r="J116" s="145"/>
      <c r="K116" s="145"/>
      <c r="L116" s="146"/>
    </row>
    <row r="117" spans="2:12" x14ac:dyDescent="0.25">
      <c r="B117" s="144"/>
      <c r="C117" s="169"/>
      <c r="D117" s="169"/>
      <c r="E117" s="246" t="s">
        <v>1321</v>
      </c>
      <c r="F117" s="247" t="s">
        <v>1322</v>
      </c>
      <c r="G117" s="145"/>
      <c r="H117" s="145"/>
      <c r="I117" s="145"/>
      <c r="J117" s="145"/>
      <c r="K117" s="145"/>
      <c r="L117" s="146"/>
    </row>
    <row r="118" spans="2:12" x14ac:dyDescent="0.25">
      <c r="B118" s="144"/>
      <c r="C118" s="747" t="s">
        <v>1323</v>
      </c>
      <c r="D118" s="748"/>
      <c r="E118" s="248">
        <f>[1]Overview!D118</f>
        <v>7.6009087965219919</v>
      </c>
      <c r="F118" s="248">
        <f>[1]Overview!E118</f>
        <v>8.1917395949592802</v>
      </c>
      <c r="G118" s="145"/>
      <c r="H118" s="145"/>
      <c r="I118" s="145"/>
      <c r="J118" s="145"/>
      <c r="K118" s="145"/>
      <c r="L118" s="146"/>
    </row>
    <row r="119" spans="2:12" x14ac:dyDescent="0.25">
      <c r="B119" s="144"/>
      <c r="C119" s="747" t="s">
        <v>484</v>
      </c>
      <c r="D119" s="748"/>
      <c r="E119" s="758">
        <f>[1]Overview!D119</f>
        <v>6.7826606596514809</v>
      </c>
      <c r="F119" s="758">
        <f>[1]Overview!$E$119</f>
        <v>9.6300000000000008</v>
      </c>
      <c r="G119" s="145"/>
      <c r="H119" s="145"/>
      <c r="I119" s="145"/>
      <c r="J119" s="145"/>
      <c r="K119" s="145"/>
      <c r="L119" s="146"/>
    </row>
    <row r="120" spans="2:12" x14ac:dyDescent="0.25">
      <c r="B120" s="144"/>
      <c r="C120" s="747" t="s">
        <v>486</v>
      </c>
      <c r="D120" s="748"/>
      <c r="E120" s="759"/>
      <c r="F120" s="759"/>
      <c r="G120" s="145"/>
      <c r="H120" s="145"/>
      <c r="I120" s="145"/>
      <c r="J120" s="145"/>
      <c r="K120" s="145"/>
      <c r="L120" s="146"/>
    </row>
    <row r="121" spans="2:12" x14ac:dyDescent="0.25">
      <c r="B121" s="144"/>
      <c r="C121" s="747" t="s">
        <v>1302</v>
      </c>
      <c r="D121" s="748"/>
      <c r="E121" s="248">
        <f>[1]Overview!D121</f>
        <v>0.46971506784879502</v>
      </c>
      <c r="F121" s="248">
        <f>[1]Overview!$E$121</f>
        <v>0.46971506784879502</v>
      </c>
      <c r="G121" s="145"/>
      <c r="H121" s="145"/>
      <c r="I121" s="145"/>
      <c r="J121" s="145"/>
      <c r="K121" s="145"/>
      <c r="L121" s="146"/>
    </row>
    <row r="122" spans="2:12" x14ac:dyDescent="0.25">
      <c r="B122" s="144"/>
      <c r="C122" s="760" t="s">
        <v>1324</v>
      </c>
      <c r="D122" s="760"/>
      <c r="E122" s="249">
        <f>[1]Overview!$D$122</f>
        <v>6.6490258373870716</v>
      </c>
      <c r="F122" s="249">
        <f>[1]Overview!$E$122</f>
        <v>8.2673938133196447</v>
      </c>
      <c r="G122" s="145"/>
      <c r="H122" s="145"/>
      <c r="I122" s="145"/>
      <c r="J122" s="145"/>
      <c r="K122" s="145"/>
      <c r="L122" s="146"/>
    </row>
    <row r="123" spans="2:12" x14ac:dyDescent="0.25">
      <c r="B123" s="144"/>
      <c r="C123" s="169"/>
      <c r="D123" s="197"/>
      <c r="E123" s="169"/>
      <c r="F123" s="169"/>
      <c r="G123" s="145"/>
      <c r="H123" s="145"/>
      <c r="I123" s="145"/>
      <c r="J123" s="145"/>
      <c r="K123" s="145"/>
      <c r="L123" s="146"/>
    </row>
    <row r="124" spans="2:12" x14ac:dyDescent="0.25">
      <c r="B124" s="144"/>
      <c r="C124" s="760" t="s">
        <v>1325</v>
      </c>
      <c r="D124" s="760"/>
      <c r="E124" s="249">
        <f>[1]Overview!$D$124</f>
        <v>6.9951414086269548</v>
      </c>
      <c r="F124" s="250">
        <f>E124</f>
        <v>6.9951414086269548</v>
      </c>
      <c r="G124" s="145"/>
      <c r="H124" s="145"/>
      <c r="I124" s="145"/>
      <c r="J124" s="145"/>
      <c r="K124" s="145"/>
      <c r="L124" s="146"/>
    </row>
    <row r="125" spans="2:12" x14ac:dyDescent="0.25">
      <c r="B125" s="144"/>
      <c r="C125" s="145"/>
      <c r="D125" s="145"/>
      <c r="E125" s="251"/>
      <c r="F125" s="251"/>
      <c r="G125" s="145"/>
      <c r="H125" s="145"/>
      <c r="I125" s="145"/>
      <c r="J125" s="145"/>
      <c r="K125" s="145"/>
      <c r="L125" s="146"/>
    </row>
    <row r="126" spans="2:12" x14ac:dyDescent="0.25">
      <c r="B126" s="144"/>
      <c r="C126" s="760" t="s">
        <v>1452</v>
      </c>
      <c r="D126" s="760"/>
      <c r="E126" s="249">
        <f>[1]Overview!$D$126</f>
        <v>7.2782729653395926</v>
      </c>
      <c r="F126" s="249">
        <f>E126</f>
        <v>7.2782729653395926</v>
      </c>
      <c r="G126" s="145"/>
      <c r="H126" s="145"/>
      <c r="I126" s="145"/>
      <c r="J126" s="145"/>
      <c r="K126" s="145"/>
      <c r="L126" s="146"/>
    </row>
    <row r="127" spans="2:12" x14ac:dyDescent="0.25">
      <c r="B127" s="144"/>
      <c r="C127" s="145"/>
      <c r="D127" s="145"/>
      <c r="E127" s="145"/>
      <c r="F127" s="145"/>
      <c r="G127" s="145"/>
      <c r="H127" s="145"/>
      <c r="I127" s="145"/>
      <c r="J127" s="145"/>
      <c r="K127" s="145"/>
      <c r="L127" s="146"/>
    </row>
    <row r="128" spans="2:12" x14ac:dyDescent="0.25">
      <c r="B128" s="144" t="s">
        <v>1326</v>
      </c>
      <c r="C128" s="196" t="s">
        <v>1776</v>
      </c>
      <c r="D128" s="145"/>
      <c r="E128" s="145"/>
      <c r="F128" s="145"/>
      <c r="G128" s="145"/>
      <c r="H128" s="145"/>
      <c r="I128" s="145"/>
      <c r="J128" s="145"/>
      <c r="K128" s="145"/>
      <c r="L128" s="146"/>
    </row>
    <row r="129" spans="2:13" x14ac:dyDescent="0.25">
      <c r="B129" s="144"/>
      <c r="C129" s="145"/>
      <c r="D129" s="145"/>
      <c r="E129" s="145"/>
      <c r="F129" s="145"/>
      <c r="G129" s="145"/>
      <c r="H129" s="145"/>
      <c r="I129" s="145"/>
      <c r="J129" s="145"/>
      <c r="K129" s="145"/>
      <c r="L129" s="146"/>
    </row>
    <row r="130" spans="2:13" x14ac:dyDescent="0.25">
      <c r="B130" s="144"/>
      <c r="C130" s="145"/>
      <c r="D130" s="145"/>
      <c r="E130" s="252" t="s">
        <v>1327</v>
      </c>
      <c r="F130" s="201" t="s">
        <v>110</v>
      </c>
      <c r="G130" s="201" t="s">
        <v>112</v>
      </c>
      <c r="H130" s="252" t="s">
        <v>114</v>
      </c>
      <c r="I130" s="201" t="s">
        <v>116</v>
      </c>
      <c r="J130" s="201" t="s">
        <v>118</v>
      </c>
      <c r="K130" s="201" t="s">
        <v>120</v>
      </c>
      <c r="L130" s="146"/>
    </row>
    <row r="131" spans="2:13" x14ac:dyDescent="0.25">
      <c r="B131" s="144"/>
      <c r="C131" s="747" t="s">
        <v>1323</v>
      </c>
      <c r="D131" s="748"/>
      <c r="E131" s="253">
        <f>[1]Overview!D131</f>
        <v>3064.3275150108248</v>
      </c>
      <c r="F131" s="253">
        <f>[1]Overview!E131</f>
        <v>2445.6329119006946</v>
      </c>
      <c r="G131" s="253">
        <f>[1]Overview!F131</f>
        <v>1747.4537281704131</v>
      </c>
      <c r="H131" s="253">
        <f>[1]Overview!G131</f>
        <v>2278.7744013748811</v>
      </c>
      <c r="I131" s="253">
        <f>[1]Overview!H131</f>
        <v>2312.9814915148158</v>
      </c>
      <c r="J131" s="253">
        <f>[1]Overview!I131</f>
        <v>6086.8195824149452</v>
      </c>
      <c r="K131" s="253">
        <f>[1]Overview!J131</f>
        <v>8168.767778046662</v>
      </c>
      <c r="L131" s="254"/>
    </row>
    <row r="132" spans="2:13" x14ac:dyDescent="0.25">
      <c r="B132" s="144"/>
      <c r="C132" s="747" t="s">
        <v>484</v>
      </c>
      <c r="D132" s="748"/>
      <c r="E132" s="761">
        <f>[1]Overview!D132</f>
        <v>3115.7783109698571</v>
      </c>
      <c r="F132" s="761">
        <f>[1]Overview!E132</f>
        <v>2791.9772435974114</v>
      </c>
      <c r="G132" s="761">
        <f>[1]Overview!F132</f>
        <v>2522.8614727814524</v>
      </c>
      <c r="H132" s="761">
        <f>[1]Overview!G132</f>
        <v>2303.8526558872773</v>
      </c>
      <c r="I132" s="761">
        <f>[1]Overview!H132</f>
        <v>2116.0614667883028</v>
      </c>
      <c r="J132" s="761">
        <f>[1]Overview!I132</f>
        <v>7838.1862756306637</v>
      </c>
      <c r="K132" s="761">
        <f>[1]Overview!J132</f>
        <v>6762.3525743450382</v>
      </c>
      <c r="L132" s="254"/>
    </row>
    <row r="133" spans="2:13" x14ac:dyDescent="0.25">
      <c r="B133" s="144"/>
      <c r="C133" s="747" t="s">
        <v>486</v>
      </c>
      <c r="D133" s="748"/>
      <c r="E133" s="762"/>
      <c r="F133" s="762"/>
      <c r="G133" s="762"/>
      <c r="H133" s="762"/>
      <c r="I133" s="762"/>
      <c r="J133" s="762"/>
      <c r="K133" s="762"/>
      <c r="L133" s="254"/>
    </row>
    <row r="134" spans="2:13" x14ac:dyDescent="0.25">
      <c r="B134" s="144"/>
      <c r="C134" s="747" t="s">
        <v>1302</v>
      </c>
      <c r="D134" s="748"/>
      <c r="E134" s="253">
        <f>[1]Overview!D134</f>
        <v>4507.7803164899997</v>
      </c>
      <c r="F134" s="206"/>
      <c r="G134" s="206"/>
      <c r="H134" s="206"/>
      <c r="I134" s="206"/>
      <c r="J134" s="206"/>
      <c r="K134" s="206"/>
      <c r="L134" s="254"/>
    </row>
    <row r="135" spans="2:13" x14ac:dyDescent="0.25">
      <c r="B135" s="144"/>
      <c r="C135" s="255"/>
      <c r="D135" s="256" t="s">
        <v>1328</v>
      </c>
      <c r="E135" s="257">
        <f>E131+E132+E134</f>
        <v>10687.886142470681</v>
      </c>
      <c r="F135" s="257">
        <f t="shared" ref="F135:K135" si="0">F131+F132+F134</f>
        <v>5237.610155498106</v>
      </c>
      <c r="G135" s="257">
        <f t="shared" si="0"/>
        <v>4270.3152009518653</v>
      </c>
      <c r="H135" s="257">
        <f t="shared" si="0"/>
        <v>4582.6270572621579</v>
      </c>
      <c r="I135" s="257">
        <f t="shared" si="0"/>
        <v>4429.0429583031182</v>
      </c>
      <c r="J135" s="257">
        <f t="shared" si="0"/>
        <v>13925.00585804561</v>
      </c>
      <c r="K135" s="257">
        <f t="shared" si="0"/>
        <v>14931.120352391699</v>
      </c>
      <c r="L135" s="254"/>
    </row>
    <row r="136" spans="2:13" x14ac:dyDescent="0.25">
      <c r="B136" s="144"/>
      <c r="C136" s="169"/>
      <c r="D136" s="147"/>
      <c r="E136" s="251"/>
      <c r="F136" s="251"/>
      <c r="G136" s="251"/>
      <c r="H136" s="251"/>
      <c r="I136" s="251"/>
      <c r="J136" s="251"/>
      <c r="K136" s="251"/>
      <c r="L136" s="146"/>
      <c r="M136" s="258"/>
    </row>
    <row r="137" spans="2:13" x14ac:dyDescent="0.25">
      <c r="B137" s="144"/>
      <c r="C137" s="255"/>
      <c r="D137" s="256" t="s">
        <v>1329</v>
      </c>
      <c r="E137" s="257">
        <f>[1]Overview!D137</f>
        <v>4535.2478000000001</v>
      </c>
      <c r="F137" s="257">
        <f>[1]Overview!E137</f>
        <v>6034.7331400000003</v>
      </c>
      <c r="G137" s="257">
        <f>[1]Overview!F137</f>
        <v>5077.6286749999999</v>
      </c>
      <c r="H137" s="257">
        <f>[1]Overview!G137</f>
        <v>6291.5004609999996</v>
      </c>
      <c r="I137" s="257">
        <f>[1]Overview!H137</f>
        <v>5923.4724889999998</v>
      </c>
      <c r="J137" s="257">
        <f>[1]Overview!I137</f>
        <v>14514.988566</v>
      </c>
      <c r="K137" s="257">
        <f>[1]Overview!J137</f>
        <v>8763.6486289999993</v>
      </c>
      <c r="L137" s="254"/>
    </row>
    <row r="138" spans="2:13" x14ac:dyDescent="0.25">
      <c r="B138" s="144"/>
      <c r="C138" s="145"/>
      <c r="D138" s="145"/>
      <c r="E138" s="145"/>
      <c r="F138" s="145"/>
      <c r="G138" s="145"/>
      <c r="H138" s="145"/>
      <c r="I138" s="209"/>
      <c r="J138" s="145"/>
      <c r="K138" s="145"/>
      <c r="L138" s="146"/>
    </row>
    <row r="139" spans="2:13" x14ac:dyDescent="0.25">
      <c r="B139" s="144"/>
      <c r="C139" s="145"/>
      <c r="D139" s="145"/>
      <c r="E139" s="145"/>
      <c r="F139" s="145"/>
      <c r="G139" s="145"/>
      <c r="H139" s="145"/>
      <c r="I139" s="145"/>
      <c r="J139" s="145"/>
      <c r="K139" s="145"/>
      <c r="L139" s="146"/>
    </row>
    <row r="140" spans="2:13" x14ac:dyDescent="0.25">
      <c r="B140" s="144" t="s">
        <v>1330</v>
      </c>
      <c r="C140" s="196" t="s">
        <v>1777</v>
      </c>
      <c r="D140" s="145"/>
      <c r="E140" s="145"/>
      <c r="F140" s="145"/>
      <c r="G140" s="145"/>
      <c r="H140" s="145"/>
      <c r="I140" s="145"/>
      <c r="J140" s="145"/>
      <c r="K140" s="145"/>
      <c r="L140" s="146"/>
    </row>
    <row r="141" spans="2:13" x14ac:dyDescent="0.25">
      <c r="B141" s="144"/>
      <c r="C141" s="145"/>
      <c r="D141" s="145"/>
      <c r="E141" s="145"/>
      <c r="F141" s="145"/>
      <c r="G141" s="145"/>
      <c r="H141" s="145"/>
      <c r="I141" s="145"/>
      <c r="J141" s="145"/>
      <c r="K141" s="145"/>
      <c r="L141" s="146"/>
    </row>
    <row r="142" spans="2:13" x14ac:dyDescent="0.25">
      <c r="B142" s="144"/>
      <c r="C142" s="145"/>
      <c r="D142" s="145"/>
      <c r="E142" s="201" t="s">
        <v>108</v>
      </c>
      <c r="F142" s="201" t="s">
        <v>110</v>
      </c>
      <c r="G142" s="201" t="s">
        <v>112</v>
      </c>
      <c r="H142" s="252" t="s">
        <v>114</v>
      </c>
      <c r="I142" s="201" t="s">
        <v>116</v>
      </c>
      <c r="J142" s="201" t="s">
        <v>118</v>
      </c>
      <c r="K142" s="201" t="s">
        <v>120</v>
      </c>
      <c r="L142" s="146"/>
    </row>
    <row r="143" spans="2:13" x14ac:dyDescent="0.25">
      <c r="B143" s="144"/>
      <c r="C143" s="747" t="s">
        <v>1323</v>
      </c>
      <c r="D143" s="748"/>
      <c r="E143" s="253">
        <f>[1]Overview!D143</f>
        <v>2921.7574873236458</v>
      </c>
      <c r="F143" s="253">
        <f>[1]Overview!E143</f>
        <v>2316.5588843545861</v>
      </c>
      <c r="G143" s="253">
        <f>[1]Overview!F143</f>
        <v>1640.2078027714203</v>
      </c>
      <c r="H143" s="253">
        <f>[1]Overview!G143</f>
        <v>2187.7031101859752</v>
      </c>
      <c r="I143" s="253">
        <f>[1]Overview!H143</f>
        <v>2238.6467639975826</v>
      </c>
      <c r="J143" s="253">
        <f>[1]Overview!I143</f>
        <v>5934.4371370371982</v>
      </c>
      <c r="K143" s="253">
        <f>[1]Overview!J143</f>
        <v>8865.4462227628283</v>
      </c>
      <c r="L143" s="254"/>
      <c r="M143" s="259"/>
    </row>
    <row r="144" spans="2:13" x14ac:dyDescent="0.25">
      <c r="B144" s="144"/>
      <c r="C144" s="747" t="s">
        <v>484</v>
      </c>
      <c r="D144" s="748"/>
      <c r="E144" s="761">
        <f>[1]Overview!$D$144</f>
        <v>1678.1028876169614</v>
      </c>
      <c r="F144" s="761">
        <f>[1]Overview!$E$144</f>
        <v>1648.7960382329247</v>
      </c>
      <c r="G144" s="761">
        <f>[1]Overview!$F$144</f>
        <v>1609.6762906107717</v>
      </c>
      <c r="H144" s="761">
        <f>[1]Overview!$G$144</f>
        <v>1585.3641962480815</v>
      </c>
      <c r="I144" s="761">
        <f>[1]Overview!$H$144</f>
        <v>1578.3270352436709</v>
      </c>
      <c r="J144" s="761">
        <f>[1]Overview!$I$144</f>
        <v>7325.0721635576137</v>
      </c>
      <c r="K144" s="761">
        <f>[1]Overview!$J$144</f>
        <v>12025.731388489974</v>
      </c>
      <c r="L144" s="254"/>
      <c r="M144" s="557"/>
    </row>
    <row r="145" spans="2:12" x14ac:dyDescent="0.25">
      <c r="B145" s="144"/>
      <c r="C145" s="747" t="s">
        <v>486</v>
      </c>
      <c r="D145" s="748"/>
      <c r="E145" s="762">
        <v>7071</v>
      </c>
      <c r="F145" s="762"/>
      <c r="G145" s="762"/>
      <c r="H145" s="762"/>
      <c r="I145" s="762"/>
      <c r="J145" s="762"/>
      <c r="K145" s="762"/>
      <c r="L145" s="254"/>
    </row>
    <row r="146" spans="2:12" x14ac:dyDescent="0.25">
      <c r="B146" s="144"/>
      <c r="C146" s="747" t="s">
        <v>1302</v>
      </c>
      <c r="D146" s="748"/>
      <c r="E146" s="253">
        <f>[1]Overview!$D$146</f>
        <v>4507.7803164899997</v>
      </c>
      <c r="F146" s="253"/>
      <c r="G146" s="253"/>
      <c r="H146" s="253"/>
      <c r="I146" s="253"/>
      <c r="J146" s="253"/>
      <c r="K146" s="253"/>
      <c r="L146" s="254"/>
    </row>
    <row r="147" spans="2:12" x14ac:dyDescent="0.25">
      <c r="B147" s="144"/>
      <c r="C147" s="255"/>
      <c r="D147" s="256" t="s">
        <v>1331</v>
      </c>
      <c r="E147" s="257">
        <f>E143+E144+E146</f>
        <v>9107.6406914306062</v>
      </c>
      <c r="F147" s="257">
        <f t="shared" ref="F147:K147" si="1">F143+F144+F146</f>
        <v>3965.3549225875108</v>
      </c>
      <c r="G147" s="257">
        <f t="shared" si="1"/>
        <v>3249.8840933821921</v>
      </c>
      <c r="H147" s="257">
        <f t="shared" si="1"/>
        <v>3773.0673064340567</v>
      </c>
      <c r="I147" s="257">
        <f t="shared" si="1"/>
        <v>3816.9737992412538</v>
      </c>
      <c r="J147" s="257">
        <f t="shared" si="1"/>
        <v>13259.509300594811</v>
      </c>
      <c r="K147" s="257">
        <f t="shared" si="1"/>
        <v>20891.177611252802</v>
      </c>
      <c r="L147" s="254"/>
    </row>
    <row r="148" spans="2:12" x14ac:dyDescent="0.25">
      <c r="B148" s="144"/>
      <c r="C148" s="169"/>
      <c r="D148" s="147"/>
      <c r="E148" s="260"/>
      <c r="F148" s="260"/>
      <c r="G148" s="260"/>
      <c r="H148" s="260"/>
      <c r="I148" s="260"/>
      <c r="J148" s="260"/>
      <c r="K148" s="260"/>
      <c r="L148" s="146"/>
    </row>
    <row r="149" spans="2:12" x14ac:dyDescent="0.25">
      <c r="B149" s="144"/>
      <c r="C149" s="261"/>
      <c r="D149" s="256" t="s">
        <v>1332</v>
      </c>
      <c r="E149" s="257">
        <f>E137</f>
        <v>4535.2478000000001</v>
      </c>
      <c r="F149" s="257">
        <f>F137</f>
        <v>6034.7331400000003</v>
      </c>
      <c r="G149" s="257">
        <f t="shared" ref="G149:K149" si="2">G137</f>
        <v>5077.6286749999999</v>
      </c>
      <c r="H149" s="257">
        <f t="shared" si="2"/>
        <v>6291.5004609999996</v>
      </c>
      <c r="I149" s="257">
        <f t="shared" si="2"/>
        <v>5923.4724889999998</v>
      </c>
      <c r="J149" s="257">
        <f t="shared" si="2"/>
        <v>14514.988566</v>
      </c>
      <c r="K149" s="257">
        <f t="shared" si="2"/>
        <v>8763.6486289999993</v>
      </c>
      <c r="L149" s="254"/>
    </row>
    <row r="150" spans="2:12" x14ac:dyDescent="0.25">
      <c r="B150" s="144"/>
      <c r="C150" s="763" t="s">
        <v>1333</v>
      </c>
      <c r="D150" s="763"/>
      <c r="E150" s="253">
        <f>E149</f>
        <v>4535.2478000000001</v>
      </c>
      <c r="F150" s="253">
        <f t="shared" ref="F150:K150" si="3">F149</f>
        <v>6034.7331400000003</v>
      </c>
      <c r="G150" s="253">
        <f t="shared" si="3"/>
        <v>5077.6286749999999</v>
      </c>
      <c r="H150" s="253">
        <f t="shared" si="3"/>
        <v>6291.5004609999996</v>
      </c>
      <c r="I150" s="253">
        <f t="shared" si="3"/>
        <v>5923.4724889999998</v>
      </c>
      <c r="J150" s="253">
        <f t="shared" si="3"/>
        <v>14514.988566</v>
      </c>
      <c r="K150" s="253">
        <f t="shared" si="3"/>
        <v>8763.6486289999993</v>
      </c>
      <c r="L150" s="146"/>
    </row>
    <row r="151" spans="2:12" x14ac:dyDescent="0.25">
      <c r="B151" s="144"/>
      <c r="C151" s="763" t="s">
        <v>1334</v>
      </c>
      <c r="D151" s="763"/>
      <c r="E151" s="206"/>
      <c r="F151" s="206"/>
      <c r="G151" s="206"/>
      <c r="H151" s="206"/>
      <c r="I151" s="206"/>
      <c r="J151" s="206"/>
      <c r="K151" s="206"/>
      <c r="L151" s="146"/>
    </row>
    <row r="152" spans="2:12" x14ac:dyDescent="0.25">
      <c r="B152" s="144"/>
      <c r="C152" s="145"/>
      <c r="D152" s="145"/>
      <c r="E152" s="145"/>
      <c r="F152" s="145"/>
      <c r="G152" s="145"/>
      <c r="H152" s="145"/>
      <c r="I152" s="145"/>
      <c r="J152" s="145"/>
      <c r="K152" s="145"/>
      <c r="L152" s="146"/>
    </row>
    <row r="153" spans="2:12" x14ac:dyDescent="0.25">
      <c r="B153" s="144"/>
      <c r="C153" s="145"/>
      <c r="D153" s="145"/>
      <c r="E153" s="145"/>
      <c r="F153" s="145"/>
      <c r="G153" s="145"/>
      <c r="H153" s="145"/>
      <c r="I153" s="145"/>
      <c r="J153" s="145"/>
      <c r="K153" s="145"/>
      <c r="L153" s="146"/>
    </row>
    <row r="154" spans="2:12" x14ac:dyDescent="0.25">
      <c r="B154" s="144" t="s">
        <v>1335</v>
      </c>
      <c r="C154" s="196" t="s">
        <v>1336</v>
      </c>
      <c r="D154" s="145"/>
      <c r="E154" s="209"/>
      <c r="F154" s="145"/>
      <c r="G154" s="145"/>
      <c r="H154" s="145"/>
      <c r="I154" s="209"/>
      <c r="J154" s="209"/>
      <c r="K154" s="209"/>
      <c r="L154" s="146"/>
    </row>
    <row r="155" spans="2:12" x14ac:dyDescent="0.25">
      <c r="B155" s="144"/>
      <c r="C155" s="145"/>
      <c r="D155" s="145"/>
      <c r="E155" s="145"/>
      <c r="F155" s="145"/>
      <c r="G155" s="145"/>
      <c r="H155" s="145"/>
      <c r="I155" s="145"/>
      <c r="J155" s="145"/>
      <c r="K155" s="145"/>
      <c r="L155" s="146"/>
    </row>
    <row r="156" spans="2:12" x14ac:dyDescent="0.25">
      <c r="B156" s="144"/>
      <c r="C156" s="262" t="s">
        <v>1338</v>
      </c>
      <c r="D156" s="764"/>
      <c r="E156" s="765"/>
      <c r="F156" s="765"/>
      <c r="G156" s="765"/>
      <c r="H156" s="765"/>
      <c r="I156" s="765"/>
      <c r="J156" s="765"/>
      <c r="K156" s="765"/>
      <c r="L156" s="146"/>
    </row>
    <row r="157" spans="2:12" ht="243.75" customHeight="1" x14ac:dyDescent="0.25">
      <c r="B157" s="144"/>
      <c r="C157" s="263"/>
      <c r="D157" s="766" t="s">
        <v>1453</v>
      </c>
      <c r="E157" s="767"/>
      <c r="F157" s="767"/>
      <c r="G157" s="767"/>
      <c r="H157" s="767"/>
      <c r="I157" s="768"/>
      <c r="J157" s="768"/>
      <c r="K157" s="768"/>
      <c r="L157" s="146"/>
    </row>
    <row r="158" spans="2:12" x14ac:dyDescent="0.25">
      <c r="B158" s="144"/>
      <c r="C158" s="264"/>
      <c r="D158" s="265"/>
      <c r="E158" s="266"/>
      <c r="F158" s="169"/>
      <c r="G158" s="169"/>
      <c r="H158" s="169"/>
      <c r="I158" s="145"/>
      <c r="J158" s="145"/>
      <c r="K158" s="267"/>
      <c r="L158" s="146"/>
    </row>
    <row r="159" spans="2:12" x14ac:dyDescent="0.25">
      <c r="B159" s="144"/>
      <c r="C159" s="268"/>
      <c r="D159" s="269" t="s">
        <v>688</v>
      </c>
      <c r="E159" s="269" t="s">
        <v>1337</v>
      </c>
      <c r="F159" s="145"/>
      <c r="G159" s="145"/>
      <c r="H159" s="169"/>
      <c r="I159" s="169"/>
      <c r="J159" s="197"/>
      <c r="K159" s="267"/>
      <c r="L159" s="146"/>
    </row>
    <row r="160" spans="2:12" x14ac:dyDescent="0.25">
      <c r="B160" s="144"/>
      <c r="C160" s="270" t="s">
        <v>1454</v>
      </c>
      <c r="D160" s="271">
        <f>[1]Overview!$C$160</f>
        <v>39873</v>
      </c>
      <c r="E160" s="272">
        <f>[1]Overview!$D$160</f>
        <v>5.5</v>
      </c>
      <c r="F160" s="145"/>
      <c r="G160" s="145"/>
      <c r="H160" s="169"/>
      <c r="I160" s="169"/>
      <c r="J160" s="145"/>
      <c r="K160" s="267"/>
      <c r="L160" s="146"/>
    </row>
    <row r="161" spans="2:12" x14ac:dyDescent="0.25">
      <c r="B161" s="144"/>
      <c r="C161" s="270" t="s">
        <v>1455</v>
      </c>
      <c r="D161" s="271">
        <f>[1]Overview!$C$161</f>
        <v>5843</v>
      </c>
      <c r="E161" s="275">
        <f>[1]Overview!$D$161</f>
        <v>5.9</v>
      </c>
      <c r="F161" s="145"/>
      <c r="G161" s="145"/>
      <c r="H161" s="169"/>
      <c r="I161" s="145"/>
      <c r="J161" s="145"/>
      <c r="K161" s="267"/>
      <c r="L161" s="146"/>
    </row>
    <row r="162" spans="2:12" x14ac:dyDescent="0.25">
      <c r="B162" s="144"/>
      <c r="C162" s="262" t="s">
        <v>1341</v>
      </c>
      <c r="D162" s="769"/>
      <c r="E162" s="765"/>
      <c r="F162" s="770"/>
      <c r="G162" s="770"/>
      <c r="H162" s="770"/>
      <c r="I162" s="770"/>
      <c r="J162" s="770"/>
      <c r="K162" s="770"/>
      <c r="L162" s="146"/>
    </row>
    <row r="163" spans="2:12" ht="66" customHeight="1" x14ac:dyDescent="0.25">
      <c r="B163" s="144"/>
      <c r="C163" s="263"/>
      <c r="D163" s="771" t="s">
        <v>1456</v>
      </c>
      <c r="E163" s="772"/>
      <c r="F163" s="772"/>
      <c r="G163" s="772"/>
      <c r="H163" s="772"/>
      <c r="I163" s="772"/>
      <c r="J163" s="772"/>
      <c r="K163" s="773"/>
      <c r="L163" s="146"/>
    </row>
    <row r="164" spans="2:12" x14ac:dyDescent="0.25">
      <c r="B164" s="144"/>
      <c r="C164" s="264"/>
      <c r="D164" s="273"/>
      <c r="E164" s="167"/>
      <c r="F164" s="145"/>
      <c r="G164" s="145"/>
      <c r="H164" s="145"/>
      <c r="I164" s="145"/>
      <c r="J164" s="145"/>
      <c r="K164" s="267"/>
      <c r="L164" s="146"/>
    </row>
    <row r="165" spans="2:12" x14ac:dyDescent="0.25">
      <c r="B165" s="144"/>
      <c r="C165" s="268"/>
      <c r="D165" s="269" t="s">
        <v>688</v>
      </c>
      <c r="E165" s="269" t="s">
        <v>1337</v>
      </c>
      <c r="F165" s="274"/>
      <c r="G165" s="145"/>
      <c r="H165" s="145"/>
      <c r="I165" s="145"/>
      <c r="J165" s="145"/>
      <c r="K165" s="267"/>
      <c r="L165" s="146"/>
    </row>
    <row r="166" spans="2:12" x14ac:dyDescent="0.25">
      <c r="B166" s="144"/>
      <c r="C166" s="270" t="s">
        <v>1457</v>
      </c>
      <c r="D166" s="271">
        <f>[1]Overview!$C$166</f>
        <v>2452</v>
      </c>
      <c r="E166" s="275">
        <f>[1]Overview!$D$166</f>
        <v>7.4</v>
      </c>
      <c r="F166" s="274"/>
      <c r="G166" s="145"/>
      <c r="H166" s="145"/>
      <c r="I166" s="169"/>
      <c r="J166" s="145"/>
      <c r="K166" s="267"/>
      <c r="L166" s="146"/>
    </row>
    <row r="167" spans="2:12" x14ac:dyDescent="0.25">
      <c r="B167" s="144"/>
      <c r="C167" s="270" t="s">
        <v>1458</v>
      </c>
      <c r="D167" s="271">
        <f>[1]Overview!$C$167</f>
        <v>2157</v>
      </c>
      <c r="E167" s="275">
        <f>[1]Overview!$D$167</f>
        <v>5.4</v>
      </c>
      <c r="F167" s="273"/>
      <c r="G167" s="167"/>
      <c r="H167" s="266"/>
      <c r="I167" s="266"/>
      <c r="J167" s="167"/>
      <c r="K167" s="168"/>
      <c r="L167" s="146"/>
    </row>
    <row r="168" spans="2:12" x14ac:dyDescent="0.25">
      <c r="B168" s="144"/>
      <c r="C168" s="145"/>
      <c r="D168" s="145"/>
      <c r="E168" s="145"/>
      <c r="F168" s="145"/>
      <c r="G168" s="145"/>
      <c r="H168" s="145"/>
      <c r="I168" s="145"/>
      <c r="J168" s="145"/>
      <c r="K168" s="145"/>
      <c r="L168" s="146"/>
    </row>
    <row r="169" spans="2:12" x14ac:dyDescent="0.25">
      <c r="B169" s="144"/>
      <c r="C169" s="145"/>
      <c r="D169" s="145"/>
      <c r="E169" s="145"/>
      <c r="F169" s="145"/>
      <c r="G169" s="145"/>
      <c r="H169" s="145"/>
      <c r="I169" s="145"/>
      <c r="J169" s="145"/>
      <c r="K169" s="145"/>
      <c r="L169" s="146"/>
    </row>
    <row r="170" spans="2:12" x14ac:dyDescent="0.25">
      <c r="B170" s="144" t="s">
        <v>1342</v>
      </c>
      <c r="C170" s="196" t="s">
        <v>1459</v>
      </c>
      <c r="D170" s="145"/>
      <c r="E170" s="145"/>
      <c r="F170" s="145"/>
      <c r="G170" s="145"/>
      <c r="H170" s="145"/>
      <c r="I170" s="145"/>
      <c r="J170" s="145"/>
      <c r="K170" s="145"/>
      <c r="L170" s="146"/>
    </row>
    <row r="171" spans="2:12" x14ac:dyDescent="0.25">
      <c r="B171" s="144"/>
      <c r="C171" s="145"/>
      <c r="D171" s="145"/>
      <c r="E171" s="774" t="s">
        <v>1460</v>
      </c>
      <c r="F171" s="145"/>
      <c r="G171" s="169"/>
      <c r="H171" s="145"/>
      <c r="I171" s="145"/>
      <c r="J171" s="145"/>
      <c r="K171" s="145"/>
      <c r="L171" s="146"/>
    </row>
    <row r="172" spans="2:12" x14ac:dyDescent="0.25">
      <c r="B172" s="144"/>
      <c r="C172" s="145"/>
      <c r="D172" s="145"/>
      <c r="E172" s="775"/>
      <c r="F172" s="145"/>
      <c r="G172" s="145"/>
      <c r="H172" s="145"/>
      <c r="I172" s="145"/>
      <c r="J172" s="145"/>
      <c r="K172" s="145"/>
      <c r="L172" s="146"/>
    </row>
    <row r="173" spans="2:12" x14ac:dyDescent="0.25">
      <c r="B173" s="144"/>
      <c r="C173" s="747" t="s">
        <v>1461</v>
      </c>
      <c r="D173" s="748"/>
      <c r="E173" s="206"/>
      <c r="F173" s="145"/>
      <c r="G173" s="145"/>
      <c r="H173" s="145"/>
      <c r="I173" s="145"/>
      <c r="J173" s="145"/>
      <c r="K173" s="145"/>
      <c r="L173" s="146"/>
    </row>
    <row r="174" spans="2:12" x14ac:dyDescent="0.25">
      <c r="B174" s="144"/>
      <c r="C174" s="747" t="s">
        <v>1462</v>
      </c>
      <c r="D174" s="748"/>
      <c r="E174" s="206"/>
      <c r="F174" s="145"/>
      <c r="G174" s="145"/>
      <c r="H174" s="145"/>
      <c r="I174" s="145"/>
      <c r="J174" s="145"/>
      <c r="K174" s="145"/>
      <c r="L174" s="146"/>
    </row>
    <row r="175" spans="2:12" x14ac:dyDescent="0.25">
      <c r="B175" s="144"/>
      <c r="C175" s="747" t="s">
        <v>1463</v>
      </c>
      <c r="D175" s="748"/>
      <c r="E175" s="206">
        <f>[1]Overview!$D$175</f>
        <v>10600</v>
      </c>
      <c r="F175" s="145"/>
      <c r="G175" s="145"/>
      <c r="H175" s="145"/>
      <c r="I175" s="145"/>
      <c r="J175" s="145"/>
      <c r="K175" s="145"/>
      <c r="L175" s="146"/>
    </row>
    <row r="176" spans="2:12" x14ac:dyDescent="0.25">
      <c r="B176" s="144"/>
      <c r="C176" s="747" t="s">
        <v>1464</v>
      </c>
      <c r="D176" s="748"/>
      <c r="E176" s="206"/>
      <c r="F176" s="145"/>
      <c r="G176" s="145"/>
      <c r="H176" s="145"/>
      <c r="I176" s="145"/>
      <c r="J176" s="145"/>
      <c r="K176" s="145"/>
      <c r="L176" s="146"/>
    </row>
    <row r="177" spans="2:12" x14ac:dyDescent="0.25">
      <c r="B177" s="144"/>
      <c r="C177" s="747" t="s">
        <v>1465</v>
      </c>
      <c r="D177" s="748"/>
      <c r="E177" s="206">
        <f>[1]Overview!$D$177</f>
        <v>527</v>
      </c>
      <c r="F177" s="145"/>
      <c r="G177" s="145"/>
      <c r="H177" s="145"/>
      <c r="I177" s="145"/>
      <c r="J177" s="145"/>
      <c r="K177" s="145"/>
      <c r="L177" s="146"/>
    </row>
    <row r="178" spans="2:12" x14ac:dyDescent="0.25">
      <c r="B178" s="144"/>
      <c r="C178" s="778" t="s">
        <v>1302</v>
      </c>
      <c r="D178" s="181" t="s">
        <v>1466</v>
      </c>
      <c r="E178" s="206"/>
      <c r="F178" s="145"/>
      <c r="G178" s="145"/>
      <c r="H178" s="145"/>
      <c r="I178" s="145"/>
      <c r="J178" s="145"/>
      <c r="K178" s="145"/>
      <c r="L178" s="146"/>
    </row>
    <row r="179" spans="2:12" x14ac:dyDescent="0.25">
      <c r="B179" s="144"/>
      <c r="C179" s="779"/>
      <c r="D179" s="181" t="s">
        <v>92</v>
      </c>
      <c r="E179" s="206">
        <f>[1]Overview!$D$179</f>
        <v>3980.7802999999994</v>
      </c>
      <c r="F179" s="145"/>
      <c r="G179" s="145"/>
      <c r="H179" s="145"/>
      <c r="I179" s="145"/>
      <c r="J179" s="145"/>
      <c r="K179" s="145"/>
      <c r="L179" s="146"/>
    </row>
    <row r="180" spans="2:12" x14ac:dyDescent="0.25">
      <c r="B180" s="144"/>
      <c r="C180" s="780" t="s">
        <v>1467</v>
      </c>
      <c r="D180" s="781"/>
      <c r="E180" s="211">
        <f>SUM(E173:E179)</f>
        <v>15107.780299999999</v>
      </c>
      <c r="F180" s="145"/>
      <c r="G180" s="145"/>
      <c r="H180" s="145"/>
      <c r="I180" s="145"/>
      <c r="J180" s="145"/>
      <c r="K180" s="145"/>
      <c r="L180" s="146"/>
    </row>
    <row r="181" spans="2:12" x14ac:dyDescent="0.25">
      <c r="B181" s="144"/>
      <c r="C181" s="776" t="s">
        <v>1468</v>
      </c>
      <c r="D181" s="777"/>
      <c r="E181" s="276">
        <f>E180/F89</f>
        <v>0.29489230818599416</v>
      </c>
      <c r="F181" s="145"/>
      <c r="G181" s="145"/>
      <c r="H181" s="145"/>
      <c r="I181" s="145"/>
      <c r="J181" s="145"/>
      <c r="K181" s="145"/>
      <c r="L181" s="146"/>
    </row>
    <row r="182" spans="2:12" x14ac:dyDescent="0.25">
      <c r="B182" s="144"/>
      <c r="C182" s="277"/>
      <c r="D182" s="147"/>
      <c r="E182" s="145"/>
      <c r="F182" s="145"/>
      <c r="G182" s="145"/>
      <c r="H182" s="145"/>
      <c r="I182" s="145"/>
      <c r="J182" s="145"/>
      <c r="K182" s="145"/>
      <c r="L182" s="146"/>
    </row>
    <row r="183" spans="2:12" x14ac:dyDescent="0.25">
      <c r="B183" s="144"/>
      <c r="C183" s="747" t="s">
        <v>1469</v>
      </c>
      <c r="D183" s="748"/>
      <c r="E183" s="278">
        <v>0</v>
      </c>
      <c r="F183" s="269" t="s">
        <v>1470</v>
      </c>
      <c r="G183" s="145"/>
      <c r="H183" s="169"/>
      <c r="I183" s="145"/>
      <c r="J183" s="145"/>
      <c r="K183" s="145"/>
      <c r="L183" s="146"/>
    </row>
    <row r="184" spans="2:12" x14ac:dyDescent="0.25">
      <c r="B184" s="144"/>
      <c r="C184" s="776" t="s">
        <v>1471</v>
      </c>
      <c r="D184" s="777"/>
      <c r="E184" s="279"/>
      <c r="F184" s="280"/>
      <c r="G184" s="145"/>
      <c r="H184" s="145"/>
      <c r="I184" s="145"/>
      <c r="J184" s="145"/>
      <c r="K184" s="145"/>
      <c r="L184" s="146"/>
    </row>
    <row r="185" spans="2:12" x14ac:dyDescent="0.25">
      <c r="B185" s="144"/>
      <c r="C185" s="277"/>
      <c r="D185" s="147"/>
      <c r="E185" s="145"/>
      <c r="F185" s="145"/>
      <c r="G185" s="145"/>
      <c r="H185" s="145"/>
      <c r="I185" s="145"/>
      <c r="J185" s="145"/>
      <c r="K185" s="145"/>
      <c r="L185" s="146"/>
    </row>
    <row r="186" spans="2:12" x14ac:dyDescent="0.25">
      <c r="B186" s="144"/>
      <c r="C186" s="145"/>
      <c r="D186" s="145"/>
      <c r="E186" s="145"/>
      <c r="F186" s="145"/>
      <c r="G186" s="145"/>
      <c r="H186" s="145"/>
      <c r="I186" s="145"/>
      <c r="J186" s="145"/>
      <c r="K186" s="145"/>
      <c r="L186" s="146"/>
    </row>
    <row r="187" spans="2:12" x14ac:dyDescent="0.25">
      <c r="B187" s="144" t="s">
        <v>1472</v>
      </c>
      <c r="C187" s="196" t="s">
        <v>1343</v>
      </c>
      <c r="D187" s="145"/>
      <c r="E187" s="145"/>
      <c r="F187" s="145"/>
      <c r="G187" s="145"/>
      <c r="H187" s="145"/>
      <c r="I187" s="145"/>
      <c r="J187" s="145"/>
      <c r="K187" s="145"/>
      <c r="L187" s="146"/>
    </row>
    <row r="188" spans="2:12" x14ac:dyDescent="0.25">
      <c r="B188" s="144"/>
      <c r="C188" s="145"/>
      <c r="D188" s="145"/>
      <c r="E188" s="145"/>
      <c r="F188" s="145"/>
      <c r="G188" s="145"/>
      <c r="H188" s="145"/>
      <c r="I188" s="145"/>
      <c r="J188" s="145"/>
      <c r="K188" s="145"/>
      <c r="L188" s="146"/>
    </row>
    <row r="189" spans="2:12" x14ac:dyDescent="0.25">
      <c r="B189" s="144"/>
      <c r="C189" s="145"/>
      <c r="D189" s="201" t="s">
        <v>1310</v>
      </c>
      <c r="E189" s="201" t="s">
        <v>1337</v>
      </c>
      <c r="F189" s="145"/>
      <c r="G189" s="145"/>
      <c r="H189" s="145"/>
      <c r="I189" s="145"/>
      <c r="J189" s="145"/>
      <c r="K189" s="145"/>
      <c r="L189" s="146"/>
    </row>
    <row r="190" spans="2:12" x14ac:dyDescent="0.25">
      <c r="B190" s="144"/>
      <c r="C190" s="217" t="s">
        <v>1344</v>
      </c>
      <c r="D190" s="206">
        <f>[1]Overview!$C$190</f>
        <v>527</v>
      </c>
      <c r="E190" s="248">
        <f>[1]Overview!$D$190</f>
        <v>0</v>
      </c>
      <c r="F190" s="145"/>
      <c r="G190" s="145"/>
      <c r="H190" s="145"/>
      <c r="I190" s="145"/>
      <c r="J190" s="145"/>
      <c r="K190" s="145"/>
      <c r="L190" s="146"/>
    </row>
    <row r="191" spans="2:12" x14ac:dyDescent="0.25">
      <c r="B191" s="144"/>
      <c r="C191" s="217" t="s">
        <v>1345</v>
      </c>
      <c r="D191" s="206">
        <f>[1]Overview!$C$191</f>
        <v>3980.7802999999994</v>
      </c>
      <c r="E191" s="248">
        <f>[1]Overview!$D$191</f>
        <v>0</v>
      </c>
      <c r="F191" s="549"/>
      <c r="G191" s="145"/>
      <c r="H191" s="145"/>
      <c r="I191" s="145"/>
      <c r="J191" s="145"/>
      <c r="K191" s="145"/>
      <c r="L191" s="146"/>
    </row>
    <row r="192" spans="2:12" x14ac:dyDescent="0.25">
      <c r="B192" s="144"/>
      <c r="C192" s="217" t="s">
        <v>1346</v>
      </c>
      <c r="D192" s="206"/>
      <c r="E192" s="281"/>
      <c r="F192" s="145"/>
      <c r="G192" s="145"/>
      <c r="H192" s="145"/>
      <c r="I192" s="145"/>
      <c r="J192" s="145"/>
      <c r="K192" s="145"/>
      <c r="L192" s="146"/>
    </row>
    <row r="193" spans="2:12" x14ac:dyDescent="0.25">
      <c r="B193" s="144"/>
      <c r="C193" s="261" t="s">
        <v>94</v>
      </c>
      <c r="D193" s="211">
        <f>D191+D190</f>
        <v>4507.7802999999994</v>
      </c>
      <c r="E193" s="249">
        <f>E191</f>
        <v>0</v>
      </c>
      <c r="F193" s="169"/>
      <c r="G193" s="145"/>
      <c r="H193" s="145"/>
      <c r="I193" s="145"/>
      <c r="J193" s="145"/>
      <c r="K193" s="145"/>
      <c r="L193" s="146"/>
    </row>
    <row r="194" spans="2:12" ht="15.75" thickBot="1" x14ac:dyDescent="0.3">
      <c r="B194" s="282"/>
      <c r="C194" s="283"/>
      <c r="D194" s="283"/>
      <c r="E194" s="283"/>
      <c r="F194" s="283"/>
      <c r="G194" s="283"/>
      <c r="H194" s="283"/>
      <c r="I194" s="283"/>
      <c r="J194" s="283"/>
      <c r="K194" s="283"/>
      <c r="L194" s="284"/>
    </row>
    <row r="232" spans="2:3" x14ac:dyDescent="0.25">
      <c r="B232" s="285"/>
      <c r="C232" s="286"/>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0" zoomScale="80" zoomScaleNormal="80" workbookViewId="0">
      <selection activeCell="E190" sqref="E190"/>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91" customFormat="1" x14ac:dyDescent="0.25">
      <c r="A2" s="62"/>
      <c r="B2" s="287"/>
      <c r="C2" s="288" t="s">
        <v>1405</v>
      </c>
      <c r="D2" s="289"/>
      <c r="E2" s="289"/>
      <c r="F2" s="289"/>
      <c r="G2" s="289"/>
      <c r="H2" s="289"/>
      <c r="I2" s="289"/>
      <c r="J2" s="289"/>
      <c r="K2" s="289"/>
      <c r="L2" s="290"/>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92"/>
      <c r="C3" s="293"/>
      <c r="D3" s="293"/>
      <c r="E3" s="293"/>
      <c r="F3" s="293"/>
      <c r="G3" s="293"/>
      <c r="H3" s="293"/>
      <c r="I3" s="293"/>
      <c r="J3" s="293"/>
      <c r="K3" s="293"/>
      <c r="L3" s="294"/>
    </row>
    <row r="4" spans="1:97" x14ac:dyDescent="0.25">
      <c r="B4" s="292"/>
      <c r="C4" s="295" t="s">
        <v>1406</v>
      </c>
      <c r="D4" s="784" t="s">
        <v>1232</v>
      </c>
      <c r="E4" s="784"/>
      <c r="F4" s="784"/>
      <c r="G4" s="293"/>
      <c r="H4" s="293"/>
      <c r="I4" s="293"/>
      <c r="J4" s="293"/>
      <c r="K4" s="293"/>
      <c r="L4" s="294"/>
    </row>
    <row r="5" spans="1:97" x14ac:dyDescent="0.25">
      <c r="B5" s="292"/>
      <c r="C5" s="295" t="s">
        <v>1277</v>
      </c>
      <c r="D5" s="296">
        <f>'D1. NTT Overview'!D5</f>
        <v>44926</v>
      </c>
      <c r="E5" s="293"/>
      <c r="F5" s="293"/>
      <c r="G5" s="293"/>
      <c r="H5" s="293"/>
      <c r="I5" s="293"/>
      <c r="J5" s="293"/>
      <c r="K5" s="293"/>
      <c r="L5" s="294"/>
    </row>
    <row r="6" spans="1:97" x14ac:dyDescent="0.25">
      <c r="B6" s="292"/>
      <c r="C6" s="293"/>
      <c r="D6" s="293"/>
      <c r="E6" s="293"/>
      <c r="F6" s="293"/>
      <c r="G6" s="293"/>
      <c r="H6" s="293"/>
      <c r="I6" s="293"/>
      <c r="J6" s="293"/>
      <c r="K6" s="293"/>
      <c r="L6" s="294"/>
    </row>
    <row r="7" spans="1:97" s="299" customFormat="1" ht="12.75" x14ac:dyDescent="0.2">
      <c r="A7" s="297"/>
      <c r="B7" s="150">
        <v>4</v>
      </c>
      <c r="C7" s="151" t="s">
        <v>1473</v>
      </c>
      <c r="D7" s="151"/>
      <c r="E7" s="151"/>
      <c r="F7" s="151"/>
      <c r="G7" s="151"/>
      <c r="H7" s="151"/>
      <c r="I7" s="151"/>
      <c r="J7" s="151"/>
      <c r="K7" s="151"/>
      <c r="L7" s="298"/>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row>
    <row r="8" spans="1:97" s="299" customFormat="1" ht="12.75" x14ac:dyDescent="0.2">
      <c r="A8" s="297"/>
      <c r="B8" s="300"/>
      <c r="C8" s="301"/>
      <c r="D8" s="301"/>
      <c r="E8" s="302"/>
      <c r="F8" s="302"/>
      <c r="G8" s="302"/>
      <c r="H8" s="302"/>
      <c r="I8" s="302"/>
      <c r="J8" s="302"/>
      <c r="K8" s="302"/>
      <c r="L8" s="303"/>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297"/>
      <c r="CL8" s="297"/>
      <c r="CM8" s="297"/>
      <c r="CN8" s="297"/>
      <c r="CO8" s="297"/>
      <c r="CP8" s="297"/>
      <c r="CQ8" s="297"/>
      <c r="CR8" s="297"/>
      <c r="CS8" s="297"/>
    </row>
    <row r="9" spans="1:97" s="299" customFormat="1" ht="12.75" x14ac:dyDescent="0.2">
      <c r="A9" s="297"/>
      <c r="B9" s="300"/>
      <c r="C9" s="304" t="s">
        <v>1474</v>
      </c>
      <c r="D9" s="301"/>
      <c r="E9" s="302"/>
      <c r="F9" s="302"/>
      <c r="G9" s="302"/>
      <c r="H9" s="302"/>
      <c r="I9" s="302"/>
      <c r="J9" s="302"/>
      <c r="K9" s="302"/>
      <c r="L9" s="303"/>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row>
    <row r="10" spans="1:97" s="299" customFormat="1" ht="12.75" x14ac:dyDescent="0.2">
      <c r="A10" s="297"/>
      <c r="B10" s="300"/>
      <c r="C10" s="304"/>
      <c r="D10" s="301"/>
      <c r="E10" s="302"/>
      <c r="F10" s="302"/>
      <c r="G10" s="302"/>
      <c r="H10" s="302"/>
      <c r="I10" s="302"/>
      <c r="J10" s="302"/>
      <c r="K10" s="302"/>
      <c r="L10" s="303"/>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row>
    <row r="11" spans="1:97" s="299" customFormat="1" ht="12.75" x14ac:dyDescent="0.2">
      <c r="A11" s="297"/>
      <c r="B11" s="300" t="s">
        <v>1347</v>
      </c>
      <c r="C11" s="305" t="s">
        <v>1370</v>
      </c>
      <c r="D11" s="301"/>
      <c r="E11" s="302"/>
      <c r="F11" s="302"/>
      <c r="G11" s="302"/>
      <c r="H11" s="302"/>
      <c r="I11" s="302"/>
      <c r="J11" s="302"/>
      <c r="K11" s="302"/>
      <c r="L11" s="303"/>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row>
    <row r="12" spans="1:97" s="299" customFormat="1" ht="12.75" x14ac:dyDescent="0.2">
      <c r="A12" s="297"/>
      <c r="B12" s="300"/>
      <c r="C12" s="301"/>
      <c r="D12" s="301"/>
      <c r="E12" s="302"/>
      <c r="F12" s="302"/>
      <c r="G12" s="302"/>
      <c r="H12" s="302"/>
      <c r="I12" s="302"/>
      <c r="J12" s="302"/>
      <c r="K12" s="302"/>
      <c r="L12" s="303"/>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row>
    <row r="13" spans="1:97" s="299" customFormat="1" ht="38.25" x14ac:dyDescent="0.2">
      <c r="A13" s="297"/>
      <c r="B13" s="300"/>
      <c r="C13" s="302"/>
      <c r="D13" s="216" t="s">
        <v>1475</v>
      </c>
      <c r="E13" s="216" t="s">
        <v>1476</v>
      </c>
      <c r="F13" s="302"/>
      <c r="G13" s="302"/>
      <c r="H13" s="302"/>
      <c r="I13" s="302"/>
      <c r="J13" s="302"/>
      <c r="K13" s="302"/>
      <c r="L13" s="303"/>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row>
    <row r="14" spans="1:97" s="299" customFormat="1" ht="12.75" x14ac:dyDescent="0.2">
      <c r="A14" s="297"/>
      <c r="B14" s="300"/>
      <c r="C14" s="306" t="s">
        <v>1477</v>
      </c>
      <c r="D14" s="311">
        <f>[1]Residential!C12</f>
        <v>0.97575971898248504</v>
      </c>
      <c r="E14" s="311">
        <f>[1]Residential!D12</f>
        <v>0.4500171369294394</v>
      </c>
      <c r="F14" s="302"/>
      <c r="G14" s="302"/>
      <c r="H14" s="302"/>
      <c r="I14" s="302"/>
      <c r="J14" s="302"/>
      <c r="K14" s="302"/>
      <c r="L14" s="303"/>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row>
    <row r="15" spans="1:97" s="299" customFormat="1" ht="12.75" x14ac:dyDescent="0.2">
      <c r="A15" s="297"/>
      <c r="B15" s="300"/>
      <c r="C15" s="308" t="s">
        <v>1348</v>
      </c>
      <c r="D15" s="309"/>
      <c r="E15" s="309"/>
      <c r="F15" s="302"/>
      <c r="G15" s="302"/>
      <c r="H15" s="302"/>
      <c r="I15" s="302"/>
      <c r="J15" s="302"/>
      <c r="K15" s="302"/>
      <c r="L15" s="303"/>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row>
    <row r="16" spans="1:97" s="299" customFormat="1" x14ac:dyDescent="0.25">
      <c r="A16" s="297"/>
      <c r="B16" s="300"/>
      <c r="C16" s="310" t="s">
        <v>1349</v>
      </c>
      <c r="D16" s="788">
        <f>[1]Residential!$C$14</f>
        <v>5.2257555221370943E-3</v>
      </c>
      <c r="E16" s="788">
        <f>[1]Residential!$D$14</f>
        <v>2.4101010654730211E-3</v>
      </c>
      <c r="F16" s="302"/>
      <c r="G16" s="302"/>
      <c r="H16" s="302"/>
      <c r="I16" s="293"/>
      <c r="J16" s="302"/>
      <c r="K16" s="302"/>
      <c r="L16" s="303"/>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row>
    <row r="17" spans="1:97" s="299" customFormat="1" x14ac:dyDescent="0.25">
      <c r="A17" s="297"/>
      <c r="B17" s="300"/>
      <c r="C17" s="310" t="s">
        <v>1350</v>
      </c>
      <c r="D17" s="789"/>
      <c r="E17" s="789"/>
      <c r="F17" s="302"/>
      <c r="G17" s="302"/>
      <c r="H17" s="302"/>
      <c r="I17" s="293"/>
      <c r="J17" s="302"/>
      <c r="K17" s="302"/>
      <c r="L17" s="303"/>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row>
    <row r="18" spans="1:97" s="299" customFormat="1" x14ac:dyDescent="0.25">
      <c r="A18" s="297"/>
      <c r="B18" s="300"/>
      <c r="C18" s="310" t="s">
        <v>1351</v>
      </c>
      <c r="D18" s="311">
        <f>[1]Residential!C16</f>
        <v>1.2563558791390131E-3</v>
      </c>
      <c r="E18" s="311">
        <f>[1]Residential!D16</f>
        <v>5.7942715270536407E-4</v>
      </c>
      <c r="F18" s="302"/>
      <c r="G18" s="302"/>
      <c r="H18" s="302"/>
      <c r="I18" s="293"/>
      <c r="J18" s="302"/>
      <c r="K18" s="302"/>
      <c r="L18" s="303"/>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297"/>
      <c r="CL18" s="297"/>
      <c r="CM18" s="297"/>
      <c r="CN18" s="297"/>
      <c r="CO18" s="297"/>
      <c r="CP18" s="297"/>
      <c r="CQ18" s="297"/>
      <c r="CR18" s="297"/>
      <c r="CS18" s="297"/>
    </row>
    <row r="19" spans="1:97" s="299" customFormat="1" x14ac:dyDescent="0.25">
      <c r="A19" s="297"/>
      <c r="B19" s="300"/>
      <c r="C19" s="310" t="s">
        <v>1352</v>
      </c>
      <c r="D19" s="311">
        <f>[1]Residential!C17</f>
        <v>9.7591914505410784E-4</v>
      </c>
      <c r="E19" s="311">
        <f>[1]Residential!D17</f>
        <v>4.500906637034063E-4</v>
      </c>
      <c r="F19" s="302"/>
      <c r="G19" s="302"/>
      <c r="H19" s="302"/>
      <c r="I19" s="293"/>
      <c r="J19" s="302"/>
      <c r="K19" s="302"/>
      <c r="L19" s="303"/>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7"/>
      <c r="CI19" s="297"/>
      <c r="CJ19" s="297"/>
      <c r="CK19" s="297"/>
      <c r="CL19" s="297"/>
      <c r="CM19" s="297"/>
      <c r="CN19" s="297"/>
      <c r="CO19" s="297"/>
      <c r="CP19" s="297"/>
      <c r="CQ19" s="297"/>
      <c r="CR19" s="297"/>
      <c r="CS19" s="297"/>
    </row>
    <row r="20" spans="1:97" s="299" customFormat="1" x14ac:dyDescent="0.25">
      <c r="A20" s="297"/>
      <c r="B20" s="300"/>
      <c r="C20" s="310" t="s">
        <v>1353</v>
      </c>
      <c r="D20" s="311">
        <f>[1]Residential!C18</f>
        <v>1.6747206246322942E-2</v>
      </c>
      <c r="E20" s="311">
        <f>[1]Residential!D18</f>
        <v>7.7237558180779506E-3</v>
      </c>
      <c r="F20" s="302"/>
      <c r="G20" s="302"/>
      <c r="H20" s="302"/>
      <c r="I20" s="293"/>
      <c r="J20" s="302"/>
      <c r="K20" s="302"/>
      <c r="L20" s="303"/>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c r="CR20" s="297"/>
      <c r="CS20" s="297"/>
    </row>
    <row r="21" spans="1:97" s="299" customFormat="1" x14ac:dyDescent="0.25">
      <c r="A21" s="297"/>
      <c r="B21" s="300"/>
      <c r="C21" s="312" t="s">
        <v>1478</v>
      </c>
      <c r="D21" s="313">
        <f>D19+D20</f>
        <v>1.7723125391377048E-2</v>
      </c>
      <c r="E21" s="313">
        <f>E19+E20</f>
        <v>8.1738464817813564E-3</v>
      </c>
      <c r="F21" s="302"/>
      <c r="G21" s="302"/>
      <c r="H21" s="302"/>
      <c r="I21" s="293"/>
      <c r="J21" s="302"/>
      <c r="K21" s="302"/>
      <c r="L21" s="303"/>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c r="CB21" s="297"/>
      <c r="CC21" s="297"/>
      <c r="CD21" s="297"/>
      <c r="CE21" s="297"/>
      <c r="CF21" s="297"/>
      <c r="CG21" s="297"/>
      <c r="CH21" s="297"/>
      <c r="CI21" s="297"/>
      <c r="CJ21" s="297"/>
      <c r="CK21" s="297"/>
      <c r="CL21" s="297"/>
      <c r="CM21" s="297"/>
      <c r="CN21" s="297"/>
      <c r="CO21" s="297"/>
      <c r="CP21" s="297"/>
      <c r="CQ21" s="297"/>
      <c r="CR21" s="297"/>
      <c r="CS21" s="297"/>
    </row>
    <row r="22" spans="1:97" s="299" customFormat="1" ht="12.75" x14ac:dyDescent="0.2">
      <c r="A22" s="297"/>
      <c r="B22" s="300"/>
      <c r="C22" s="301"/>
      <c r="D22" s="301"/>
      <c r="E22" s="302"/>
      <c r="F22" s="302"/>
      <c r="G22" s="302"/>
      <c r="H22" s="302"/>
      <c r="I22" s="302"/>
      <c r="J22" s="302"/>
      <c r="K22" s="302"/>
      <c r="L22" s="303"/>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c r="CB22" s="297"/>
      <c r="CC22" s="297"/>
      <c r="CD22" s="297"/>
      <c r="CE22" s="297"/>
      <c r="CF22" s="297"/>
      <c r="CG22" s="297"/>
      <c r="CH22" s="297"/>
      <c r="CI22" s="297"/>
      <c r="CJ22" s="297"/>
      <c r="CK22" s="297"/>
      <c r="CL22" s="297"/>
      <c r="CM22" s="297"/>
      <c r="CN22" s="297"/>
      <c r="CO22" s="297"/>
      <c r="CP22" s="297"/>
      <c r="CQ22" s="297"/>
      <c r="CR22" s="297"/>
      <c r="CS22" s="297"/>
    </row>
    <row r="23" spans="1:97" x14ac:dyDescent="0.25">
      <c r="B23" s="300"/>
      <c r="C23" s="314"/>
      <c r="D23" s="314"/>
      <c r="E23" s="293"/>
      <c r="F23" s="293"/>
      <c r="G23" s="293"/>
      <c r="H23" s="293"/>
      <c r="I23" s="293"/>
      <c r="J23" s="293"/>
      <c r="K23" s="293"/>
      <c r="L23" s="294"/>
    </row>
    <row r="24" spans="1:97" x14ac:dyDescent="0.25">
      <c r="B24" s="300" t="s">
        <v>1354</v>
      </c>
      <c r="C24" s="305" t="s">
        <v>1370</v>
      </c>
      <c r="D24" s="315"/>
      <c r="E24" s="293"/>
      <c r="F24" s="293"/>
      <c r="G24" s="293"/>
      <c r="H24" s="293"/>
      <c r="I24" s="293"/>
      <c r="J24" s="293"/>
      <c r="K24" s="293"/>
      <c r="L24" s="294"/>
    </row>
    <row r="25" spans="1:97" x14ac:dyDescent="0.25">
      <c r="B25" s="300"/>
      <c r="C25" s="316"/>
      <c r="D25" s="315"/>
      <c r="E25" s="293"/>
      <c r="F25" s="293"/>
      <c r="G25" s="293"/>
      <c r="H25" s="293"/>
      <c r="I25" s="293"/>
      <c r="J25" s="293"/>
      <c r="K25" s="293"/>
      <c r="L25" s="294"/>
    </row>
    <row r="26" spans="1:97" ht="39" thickBot="1" x14ac:dyDescent="0.3">
      <c r="B26" s="300"/>
      <c r="C26" s="172" t="s">
        <v>1355</v>
      </c>
      <c r="D26" s="172" t="s">
        <v>0</v>
      </c>
      <c r="E26" s="216" t="s">
        <v>1475</v>
      </c>
      <c r="F26" s="216" t="s">
        <v>1476</v>
      </c>
      <c r="G26" s="317"/>
      <c r="H26" s="314"/>
      <c r="I26" s="318"/>
      <c r="J26" s="319"/>
      <c r="K26" s="320"/>
      <c r="L26" s="294"/>
    </row>
    <row r="27" spans="1:97" x14ac:dyDescent="0.25">
      <c r="B27" s="300"/>
      <c r="C27" s="321"/>
      <c r="D27" s="181" t="s">
        <v>548</v>
      </c>
      <c r="E27" s="538">
        <f>SUM(D16:D20)</f>
        <v>2.4205236792653156E-2</v>
      </c>
      <c r="F27" s="538">
        <f>SUM(E16:E20)</f>
        <v>1.1163374699959741E-2</v>
      </c>
      <c r="G27" s="323"/>
      <c r="H27" s="324"/>
      <c r="I27" s="293"/>
      <c r="J27" s="293"/>
      <c r="K27" s="293"/>
      <c r="L27" s="294"/>
    </row>
    <row r="28" spans="1:97" x14ac:dyDescent="0.25">
      <c r="B28" s="300"/>
      <c r="C28" s="325"/>
      <c r="D28" s="181"/>
      <c r="E28" s="326"/>
      <c r="F28" s="326"/>
      <c r="G28" s="323"/>
      <c r="H28" s="323"/>
      <c r="I28" s="293"/>
      <c r="J28" s="293"/>
      <c r="K28" s="293"/>
      <c r="L28" s="294"/>
    </row>
    <row r="29" spans="1:97" x14ac:dyDescent="0.25">
      <c r="B29" s="300"/>
      <c r="C29" s="327"/>
      <c r="D29" s="181"/>
      <c r="E29" s="326"/>
      <c r="F29" s="326"/>
      <c r="G29" s="323"/>
      <c r="H29" s="323"/>
      <c r="I29" s="293"/>
      <c r="J29" s="293"/>
      <c r="K29" s="293"/>
      <c r="L29" s="294"/>
    </row>
    <row r="30" spans="1:97" x14ac:dyDescent="0.25">
      <c r="B30" s="300"/>
      <c r="C30" s="314"/>
      <c r="D30" s="314"/>
      <c r="E30" s="293"/>
      <c r="F30" s="293"/>
      <c r="G30" s="293"/>
      <c r="H30" s="293"/>
      <c r="I30" s="293"/>
      <c r="J30" s="293"/>
      <c r="K30" s="293"/>
      <c r="L30" s="294"/>
    </row>
    <row r="31" spans="1:97" x14ac:dyDescent="0.25">
      <c r="B31" s="300"/>
      <c r="C31" s="314"/>
      <c r="D31" s="314"/>
      <c r="E31" s="293"/>
      <c r="F31" s="293"/>
      <c r="G31" s="293"/>
      <c r="H31" s="293"/>
      <c r="I31" s="293"/>
      <c r="J31" s="293"/>
      <c r="K31" s="293"/>
      <c r="L31" s="294"/>
    </row>
    <row r="32" spans="1:97" s="299" customFormat="1" ht="12.75" x14ac:dyDescent="0.2">
      <c r="A32" s="297"/>
      <c r="B32" s="300" t="s">
        <v>1356</v>
      </c>
      <c r="C32" s="305" t="s">
        <v>1479</v>
      </c>
      <c r="D32" s="301"/>
      <c r="E32" s="302"/>
      <c r="F32" s="302"/>
      <c r="G32" s="302"/>
      <c r="H32" s="302"/>
      <c r="I32" s="302"/>
      <c r="J32" s="302"/>
      <c r="K32" s="302"/>
      <c r="L32" s="303"/>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row>
    <row r="33" spans="2:12" x14ac:dyDescent="0.25">
      <c r="B33" s="300"/>
      <c r="C33" s="314"/>
      <c r="D33" s="314"/>
      <c r="E33" s="293"/>
      <c r="F33" s="293"/>
      <c r="G33" s="293"/>
      <c r="H33" s="293"/>
      <c r="I33" s="293"/>
      <c r="J33" s="293"/>
      <c r="K33" s="293"/>
      <c r="L33" s="294"/>
    </row>
    <row r="34" spans="2:12" ht="38.25" x14ac:dyDescent="0.25">
      <c r="B34" s="300"/>
      <c r="C34" s="785" t="s">
        <v>1480</v>
      </c>
      <c r="D34" s="785"/>
      <c r="E34" s="216" t="s">
        <v>1475</v>
      </c>
      <c r="F34" s="293"/>
      <c r="G34" s="293"/>
      <c r="H34" s="293"/>
      <c r="I34" s="293"/>
      <c r="J34" s="293"/>
      <c r="K34" s="293"/>
      <c r="L34" s="294"/>
    </row>
    <row r="35" spans="2:12" x14ac:dyDescent="0.25">
      <c r="B35" s="300"/>
      <c r="C35" s="786" t="s">
        <v>548</v>
      </c>
      <c r="D35" s="787"/>
      <c r="E35" s="328">
        <f>SUM(E36:E49)</f>
        <v>0.98019027655648339</v>
      </c>
      <c r="F35" s="293"/>
      <c r="G35" s="293"/>
      <c r="H35" s="293"/>
      <c r="I35" s="293"/>
      <c r="J35" s="293"/>
      <c r="K35" s="293"/>
      <c r="L35" s="294"/>
    </row>
    <row r="36" spans="2:12" x14ac:dyDescent="0.25">
      <c r="B36" s="300"/>
      <c r="C36" s="782" t="s">
        <v>1257</v>
      </c>
      <c r="D36" s="783" t="s">
        <v>1257</v>
      </c>
      <c r="E36" s="329">
        <f>[1]Residential!J33</f>
        <v>8.9433286601061229E-2</v>
      </c>
      <c r="F36" s="293"/>
      <c r="G36" s="293"/>
      <c r="H36" s="293"/>
      <c r="I36" s="293"/>
      <c r="J36" s="293"/>
      <c r="K36" s="293"/>
      <c r="L36" s="294"/>
    </row>
    <row r="37" spans="2:12" x14ac:dyDescent="0.25">
      <c r="B37" s="300"/>
      <c r="C37" s="782" t="s">
        <v>1258</v>
      </c>
      <c r="D37" s="783" t="s">
        <v>1258</v>
      </c>
      <c r="E37" s="329">
        <f>[1]Residential!J34</f>
        <v>1.8367153140137427E-2</v>
      </c>
      <c r="F37" s="293"/>
      <c r="G37" s="293"/>
      <c r="H37" s="293"/>
      <c r="I37" s="293"/>
      <c r="J37" s="293"/>
      <c r="K37" s="293"/>
      <c r="L37" s="294"/>
    </row>
    <row r="38" spans="2:12" x14ac:dyDescent="0.25">
      <c r="B38" s="300"/>
      <c r="C38" s="782" t="s">
        <v>1259</v>
      </c>
      <c r="D38" s="783" t="s">
        <v>1259</v>
      </c>
      <c r="E38" s="329">
        <f>[1]Residential!J35</f>
        <v>2.3377444096489047E-2</v>
      </c>
      <c r="F38" s="293"/>
      <c r="G38" s="293"/>
      <c r="H38" s="293"/>
      <c r="I38" s="293"/>
      <c r="J38" s="293"/>
      <c r="K38" s="293"/>
      <c r="L38" s="294"/>
    </row>
    <row r="39" spans="2:12" x14ac:dyDescent="0.25">
      <c r="B39" s="300"/>
      <c r="C39" s="782" t="s">
        <v>1260</v>
      </c>
      <c r="D39" s="783" t="s">
        <v>1260</v>
      </c>
      <c r="E39" s="329">
        <f>[1]Residential!J36</f>
        <v>2.7148349838673778E-2</v>
      </c>
      <c r="F39" s="293"/>
      <c r="G39" s="293"/>
      <c r="H39" s="293"/>
      <c r="I39" s="293"/>
      <c r="J39" s="293"/>
      <c r="K39" s="293"/>
      <c r="L39" s="294"/>
    </row>
    <row r="40" spans="2:12" x14ac:dyDescent="0.25">
      <c r="B40" s="300"/>
      <c r="C40" s="782" t="s">
        <v>1246</v>
      </c>
      <c r="D40" s="783" t="s">
        <v>1246</v>
      </c>
      <c r="E40" s="329">
        <f>[1]Residential!J37</f>
        <v>1.4652688743013933E-3</v>
      </c>
      <c r="F40" s="293"/>
      <c r="G40" s="293"/>
      <c r="H40" s="293"/>
      <c r="I40" s="293"/>
      <c r="J40" s="293"/>
      <c r="K40" s="293"/>
      <c r="L40" s="294"/>
    </row>
    <row r="41" spans="2:12" x14ac:dyDescent="0.25">
      <c r="B41" s="300"/>
      <c r="C41" s="782" t="s">
        <v>1247</v>
      </c>
      <c r="D41" s="783" t="s">
        <v>1247</v>
      </c>
      <c r="E41" s="329">
        <f>[1]Residential!J38</f>
        <v>4.003140430552056E-2</v>
      </c>
      <c r="F41" s="293"/>
      <c r="G41" s="293"/>
      <c r="H41" s="293"/>
      <c r="I41" s="293"/>
      <c r="J41" s="293"/>
      <c r="K41" s="293"/>
      <c r="L41" s="294"/>
    </row>
    <row r="42" spans="2:12" x14ac:dyDescent="0.25">
      <c r="B42" s="300"/>
      <c r="C42" s="782" t="s">
        <v>1248</v>
      </c>
      <c r="D42" s="783" t="s">
        <v>1248</v>
      </c>
      <c r="E42" s="329">
        <f>[1]Residential!J39</f>
        <v>9.3560933025580981E-2</v>
      </c>
      <c r="F42" s="293"/>
      <c r="G42" s="293"/>
      <c r="H42" s="293"/>
      <c r="I42" s="293"/>
      <c r="J42" s="293"/>
      <c r="K42" s="293"/>
      <c r="L42" s="294"/>
    </row>
    <row r="43" spans="2:12" x14ac:dyDescent="0.25">
      <c r="B43" s="300"/>
      <c r="C43" s="782" t="s">
        <v>1249</v>
      </c>
      <c r="D43" s="783" t="s">
        <v>1249</v>
      </c>
      <c r="E43" s="329">
        <f>[1]Residential!J40</f>
        <v>0.29939363057568558</v>
      </c>
      <c r="F43" s="293"/>
      <c r="G43" s="293"/>
      <c r="H43" s="293"/>
      <c r="I43" s="293"/>
      <c r="J43" s="293"/>
      <c r="K43" s="293"/>
      <c r="L43" s="294"/>
    </row>
    <row r="44" spans="2:12" x14ac:dyDescent="0.25">
      <c r="B44" s="300"/>
      <c r="C44" s="782" t="s">
        <v>1250</v>
      </c>
      <c r="D44" s="783" t="s">
        <v>1250</v>
      </c>
      <c r="E44" s="329">
        <f>[1]Residential!J41</f>
        <v>4.7563527477513461E-2</v>
      </c>
      <c r="F44" s="293"/>
      <c r="G44" s="293"/>
      <c r="H44" s="293"/>
      <c r="I44" s="293"/>
      <c r="J44" s="293"/>
      <c r="K44" s="293"/>
      <c r="L44" s="294"/>
    </row>
    <row r="45" spans="2:12" x14ac:dyDescent="0.25">
      <c r="B45" s="300"/>
      <c r="C45" s="782" t="s">
        <v>1251</v>
      </c>
      <c r="D45" s="783" t="s">
        <v>1251</v>
      </c>
      <c r="E45" s="329">
        <f>[1]Residential!J42</f>
        <v>7.9305391549357132E-2</v>
      </c>
      <c r="F45" s="293"/>
      <c r="G45" s="293"/>
      <c r="H45" s="293"/>
      <c r="I45" s="293"/>
      <c r="J45" s="293"/>
      <c r="K45" s="293"/>
      <c r="L45" s="294"/>
    </row>
    <row r="46" spans="2:12" x14ac:dyDescent="0.25">
      <c r="B46" s="300"/>
      <c r="C46" s="782" t="s">
        <v>1252</v>
      </c>
      <c r="D46" s="783" t="s">
        <v>1252</v>
      </c>
      <c r="E46" s="329">
        <f>[1]Residential!J43</f>
        <v>0.11809676309373369</v>
      </c>
      <c r="F46" s="293"/>
      <c r="G46" s="293"/>
      <c r="H46" s="293"/>
      <c r="I46" s="293"/>
      <c r="J46" s="293"/>
      <c r="K46" s="293"/>
      <c r="L46" s="294"/>
    </row>
    <row r="47" spans="2:12" x14ac:dyDescent="0.25">
      <c r="B47" s="300"/>
      <c r="C47" s="782" t="s">
        <v>1261</v>
      </c>
      <c r="D47" s="783" t="s">
        <v>1261</v>
      </c>
      <c r="E47" s="329">
        <f>[1]Residential!J44</f>
        <v>4.2091001996950534E-3</v>
      </c>
      <c r="F47" s="293"/>
      <c r="G47" s="293"/>
      <c r="H47" s="293"/>
      <c r="I47" s="293"/>
      <c r="J47" s="293"/>
      <c r="K47" s="293"/>
      <c r="L47" s="294"/>
    </row>
    <row r="48" spans="2:12" x14ac:dyDescent="0.25">
      <c r="B48" s="300"/>
      <c r="C48" s="782" t="s">
        <v>1253</v>
      </c>
      <c r="D48" s="783" t="s">
        <v>1253</v>
      </c>
      <c r="E48" s="329">
        <f>[1]Residential!J45</f>
        <v>4.4169407239588766E-2</v>
      </c>
      <c r="F48" s="293"/>
      <c r="G48" s="293"/>
      <c r="H48" s="293"/>
      <c r="I48" s="293"/>
      <c r="J48" s="293"/>
      <c r="K48" s="293"/>
      <c r="L48" s="294"/>
    </row>
    <row r="49" spans="1:97" x14ac:dyDescent="0.25">
      <c r="B49" s="300"/>
      <c r="C49" s="782" t="s">
        <v>1254</v>
      </c>
      <c r="D49" s="783" t="s">
        <v>1254</v>
      </c>
      <c r="E49" s="329">
        <f>[1]Residential!J46</f>
        <v>9.4068616539145375E-2</v>
      </c>
      <c r="F49" s="293"/>
      <c r="G49" s="293"/>
      <c r="H49" s="293"/>
      <c r="I49" s="293"/>
      <c r="J49" s="293"/>
      <c r="K49" s="293"/>
      <c r="L49" s="294"/>
    </row>
    <row r="50" spans="1:97" x14ac:dyDescent="0.25">
      <c r="B50" s="300"/>
      <c r="C50" s="786" t="s">
        <v>532</v>
      </c>
      <c r="D50" s="787"/>
      <c r="E50" s="328">
        <f>SUM(E51:E53)</f>
        <v>1.9198080800849546E-2</v>
      </c>
      <c r="F50" s="293"/>
      <c r="G50" s="293"/>
      <c r="H50" s="293"/>
      <c r="I50" s="293"/>
      <c r="J50" s="293"/>
      <c r="K50" s="293"/>
      <c r="L50" s="294"/>
    </row>
    <row r="51" spans="1:97" x14ac:dyDescent="0.25">
      <c r="B51" s="300"/>
      <c r="C51" s="782" t="s">
        <v>1481</v>
      </c>
      <c r="D51" s="783"/>
      <c r="E51" s="329">
        <f>[1]Residential!J48</f>
        <v>1.6510751425657976E-3</v>
      </c>
      <c r="F51" s="293"/>
      <c r="G51" s="293"/>
      <c r="H51" s="293"/>
      <c r="I51" s="293"/>
      <c r="J51" s="293"/>
      <c r="K51" s="293"/>
      <c r="L51" s="294"/>
    </row>
    <row r="52" spans="1:97" x14ac:dyDescent="0.25">
      <c r="B52" s="300"/>
      <c r="C52" s="782" t="s">
        <v>1482</v>
      </c>
      <c r="D52" s="783"/>
      <c r="E52" s="329">
        <f>[1]Residential!J49</f>
        <v>1.0501393394368749E-2</v>
      </c>
      <c r="F52" s="293"/>
      <c r="G52" s="293"/>
      <c r="H52" s="293"/>
      <c r="I52" s="293"/>
      <c r="J52" s="293"/>
      <c r="K52" s="293"/>
      <c r="L52" s="294"/>
    </row>
    <row r="53" spans="1:97" x14ac:dyDescent="0.25">
      <c r="B53" s="300"/>
      <c r="C53" s="782" t="s">
        <v>1483</v>
      </c>
      <c r="D53" s="783"/>
      <c r="E53" s="329">
        <f>[1]Residential!J50</f>
        <v>7.0456122639150007E-3</v>
      </c>
      <c r="F53" s="293"/>
      <c r="G53" s="293"/>
      <c r="H53" s="293"/>
      <c r="I53" s="293"/>
      <c r="J53" s="293"/>
      <c r="K53" s="293"/>
      <c r="L53" s="294"/>
    </row>
    <row r="54" spans="1:97" x14ac:dyDescent="0.25">
      <c r="B54" s="300"/>
      <c r="C54" s="786" t="s">
        <v>554</v>
      </c>
      <c r="D54" s="787"/>
      <c r="E54" s="328">
        <f>[1]Residential!J51</f>
        <v>7.1170425095920737E-4</v>
      </c>
      <c r="F54" s="293"/>
      <c r="G54" s="293"/>
      <c r="H54" s="293"/>
      <c r="I54" s="293"/>
      <c r="J54" s="293"/>
      <c r="K54" s="293"/>
      <c r="L54" s="294"/>
    </row>
    <row r="55" spans="1:97" x14ac:dyDescent="0.25">
      <c r="B55" s="300"/>
      <c r="C55" s="314"/>
      <c r="D55" s="314"/>
      <c r="E55" s="293"/>
      <c r="F55" s="293"/>
      <c r="G55" s="293"/>
      <c r="H55" s="293"/>
      <c r="I55" s="293"/>
      <c r="J55" s="293"/>
      <c r="K55" s="293"/>
      <c r="L55" s="294"/>
    </row>
    <row r="56" spans="1:97" x14ac:dyDescent="0.25">
      <c r="B56" s="300"/>
      <c r="C56" s="293"/>
      <c r="D56" s="293"/>
      <c r="E56" s="293"/>
      <c r="F56" s="293"/>
      <c r="G56" s="293"/>
      <c r="H56" s="293"/>
      <c r="I56" s="293"/>
      <c r="J56" s="293"/>
      <c r="K56" s="293"/>
      <c r="L56" s="294"/>
    </row>
    <row r="57" spans="1:97" s="333" customFormat="1" ht="12.75" x14ac:dyDescent="0.2">
      <c r="A57" s="330"/>
      <c r="B57" s="300" t="s">
        <v>1360</v>
      </c>
      <c r="C57" s="331" t="s">
        <v>1484</v>
      </c>
      <c r="D57" s="315"/>
      <c r="E57" s="315"/>
      <c r="F57" s="315"/>
      <c r="G57" s="315"/>
      <c r="H57" s="315"/>
      <c r="I57" s="315"/>
      <c r="J57" s="315"/>
      <c r="K57" s="315"/>
      <c r="L57" s="332"/>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0"/>
      <c r="AZ57" s="330"/>
      <c r="BA57" s="330"/>
      <c r="BB57" s="330"/>
      <c r="BC57" s="330"/>
      <c r="BD57" s="330"/>
      <c r="BE57" s="330"/>
      <c r="BF57" s="330"/>
      <c r="BG57" s="330"/>
      <c r="BH57" s="330"/>
      <c r="BI57" s="330"/>
      <c r="BJ57" s="330"/>
      <c r="BK57" s="330"/>
      <c r="BL57" s="330"/>
      <c r="BM57" s="330"/>
      <c r="BN57" s="330"/>
      <c r="BO57" s="330"/>
      <c r="BP57" s="330"/>
      <c r="BQ57" s="330"/>
      <c r="BR57" s="330"/>
      <c r="BS57" s="330"/>
      <c r="BT57" s="330"/>
      <c r="BU57" s="330"/>
      <c r="BV57" s="330"/>
      <c r="BW57" s="330"/>
      <c r="BX57" s="330"/>
      <c r="BY57" s="330"/>
      <c r="BZ57" s="330"/>
      <c r="CA57" s="330"/>
      <c r="CB57" s="330"/>
      <c r="CC57" s="330"/>
      <c r="CD57" s="330"/>
      <c r="CE57" s="330"/>
      <c r="CF57" s="330"/>
      <c r="CG57" s="330"/>
      <c r="CH57" s="330"/>
      <c r="CI57" s="330"/>
      <c r="CJ57" s="330"/>
      <c r="CK57" s="330"/>
      <c r="CL57" s="330"/>
      <c r="CM57" s="330"/>
      <c r="CN57" s="330"/>
      <c r="CO57" s="330"/>
      <c r="CP57" s="330"/>
      <c r="CQ57" s="330"/>
      <c r="CR57" s="330"/>
      <c r="CS57" s="330"/>
    </row>
    <row r="58" spans="1:97" x14ac:dyDescent="0.25">
      <c r="B58" s="300"/>
      <c r="C58" s="293"/>
      <c r="D58" s="293"/>
      <c r="E58" s="293"/>
      <c r="F58" s="293"/>
      <c r="G58" s="293"/>
      <c r="H58" s="334"/>
      <c r="I58" s="334"/>
      <c r="J58" s="293"/>
      <c r="K58" s="293"/>
      <c r="L58" s="294"/>
    </row>
    <row r="59" spans="1:97" s="333" customFormat="1" ht="12.75" x14ac:dyDescent="0.2">
      <c r="A59" s="330"/>
      <c r="B59" s="300"/>
      <c r="C59" s="331"/>
      <c r="D59" s="315"/>
      <c r="E59" s="315"/>
      <c r="F59" s="315"/>
      <c r="G59" s="315"/>
      <c r="H59" s="336"/>
      <c r="I59" s="336"/>
      <c r="J59" s="315"/>
      <c r="K59" s="315"/>
      <c r="L59" s="332"/>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0"/>
      <c r="AY59" s="330"/>
      <c r="AZ59" s="330"/>
      <c r="BA59" s="330"/>
      <c r="BB59" s="330"/>
      <c r="BC59" s="330"/>
      <c r="BD59" s="330"/>
      <c r="BE59" s="330"/>
      <c r="BF59" s="330"/>
      <c r="BG59" s="330"/>
      <c r="BH59" s="330"/>
      <c r="BI59" s="330"/>
      <c r="BJ59" s="330"/>
      <c r="BK59" s="330"/>
      <c r="BL59" s="330"/>
      <c r="BM59" s="330"/>
      <c r="BN59" s="330"/>
      <c r="BO59" s="330"/>
      <c r="BP59" s="330"/>
      <c r="BQ59" s="330"/>
      <c r="BR59" s="330"/>
      <c r="BS59" s="330"/>
      <c r="BT59" s="330"/>
      <c r="BU59" s="330"/>
      <c r="BV59" s="330"/>
      <c r="BW59" s="330"/>
      <c r="BX59" s="330"/>
      <c r="BY59" s="330"/>
      <c r="BZ59" s="330"/>
      <c r="CA59" s="330"/>
      <c r="CB59" s="330"/>
      <c r="CC59" s="330"/>
      <c r="CD59" s="330"/>
      <c r="CE59" s="330"/>
      <c r="CF59" s="330"/>
      <c r="CG59" s="330"/>
      <c r="CH59" s="330"/>
      <c r="CI59" s="330"/>
      <c r="CJ59" s="330"/>
      <c r="CK59" s="330"/>
      <c r="CL59" s="330"/>
      <c r="CM59" s="330"/>
      <c r="CN59" s="330"/>
      <c r="CO59" s="330"/>
      <c r="CP59" s="330"/>
      <c r="CQ59" s="330"/>
      <c r="CR59" s="330"/>
      <c r="CS59" s="330"/>
    </row>
    <row r="60" spans="1:97" s="333" customFormat="1" ht="12.75" x14ac:dyDescent="0.2">
      <c r="A60" s="330"/>
      <c r="B60" s="300"/>
      <c r="C60" s="791" t="s">
        <v>1485</v>
      </c>
      <c r="D60" s="791"/>
      <c r="E60" s="337">
        <f>[1]Residential!$D$67</f>
        <v>0.73013184556595023</v>
      </c>
      <c r="F60" s="315"/>
      <c r="G60" s="315"/>
      <c r="H60" s="315"/>
      <c r="I60" s="315"/>
      <c r="J60" s="315"/>
      <c r="K60" s="315"/>
      <c r="L60" s="332"/>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330"/>
      <c r="BM60" s="330"/>
      <c r="BN60" s="330"/>
      <c r="BO60" s="330"/>
      <c r="BP60" s="330"/>
      <c r="BQ60" s="330"/>
      <c r="BR60" s="330"/>
      <c r="BS60" s="330"/>
      <c r="BT60" s="330"/>
      <c r="BU60" s="330"/>
      <c r="BV60" s="330"/>
      <c r="BW60" s="330"/>
      <c r="BX60" s="330"/>
      <c r="BY60" s="330"/>
      <c r="BZ60" s="330"/>
      <c r="CA60" s="330"/>
      <c r="CB60" s="330"/>
      <c r="CC60" s="330"/>
      <c r="CD60" s="330"/>
      <c r="CE60" s="330"/>
      <c r="CF60" s="330"/>
      <c r="CG60" s="330"/>
      <c r="CH60" s="330"/>
      <c r="CI60" s="330"/>
      <c r="CJ60" s="330"/>
      <c r="CK60" s="330"/>
      <c r="CL60" s="330"/>
      <c r="CM60" s="330"/>
      <c r="CN60" s="330"/>
      <c r="CO60" s="330"/>
      <c r="CP60" s="330"/>
      <c r="CQ60" s="330"/>
      <c r="CR60" s="330"/>
      <c r="CS60" s="330"/>
    </row>
    <row r="61" spans="1:97" x14ac:dyDescent="0.25">
      <c r="B61" s="300"/>
      <c r="C61" s="293"/>
      <c r="D61" s="293"/>
      <c r="E61" s="293"/>
      <c r="F61" s="790"/>
      <c r="G61" s="790"/>
      <c r="H61" s="315"/>
      <c r="I61" s="315"/>
      <c r="J61" s="293"/>
      <c r="K61" s="293"/>
      <c r="L61" s="294"/>
    </row>
    <row r="62" spans="1:97" ht="38.25" x14ac:dyDescent="0.25">
      <c r="B62" s="300"/>
      <c r="C62" s="794" t="s">
        <v>1486</v>
      </c>
      <c r="D62" s="794"/>
      <c r="E62" s="216" t="s">
        <v>1475</v>
      </c>
      <c r="F62" s="324"/>
      <c r="G62" s="324"/>
      <c r="H62" s="315"/>
      <c r="I62" s="315"/>
      <c r="J62" s="293"/>
      <c r="K62" s="319"/>
      <c r="L62" s="294"/>
    </row>
    <row r="63" spans="1:97" x14ac:dyDescent="0.25">
      <c r="B63" s="300"/>
      <c r="C63" s="795" t="s">
        <v>1487</v>
      </c>
      <c r="D63" s="181" t="s">
        <v>1488</v>
      </c>
      <c r="E63" s="544">
        <f>[1]Residential!$D70</f>
        <v>0.12304594453794246</v>
      </c>
      <c r="F63" s="323"/>
      <c r="G63" s="323"/>
      <c r="H63" s="334"/>
      <c r="I63" s="334"/>
      <c r="J63" s="293"/>
      <c r="K63" s="293"/>
      <c r="L63" s="294"/>
    </row>
    <row r="64" spans="1:97" x14ac:dyDescent="0.25">
      <c r="B64" s="300"/>
      <c r="C64" s="795"/>
      <c r="D64" s="181" t="s">
        <v>1489</v>
      </c>
      <c r="E64" s="544">
        <f>[1]Residential!$D71</f>
        <v>6.0099719405589933E-2</v>
      </c>
      <c r="F64" s="323"/>
      <c r="G64" s="323"/>
      <c r="H64" s="334"/>
      <c r="I64" s="334"/>
      <c r="J64" s="293"/>
      <c r="K64" s="293"/>
      <c r="L64" s="294"/>
    </row>
    <row r="65" spans="1:97" x14ac:dyDescent="0.25">
      <c r="B65" s="300"/>
      <c r="C65" s="795"/>
      <c r="D65" s="181" t="s">
        <v>1490</v>
      </c>
      <c r="E65" s="544">
        <f>[1]Residential!$D72</f>
        <v>7.1186369401778554E-2</v>
      </c>
      <c r="F65" s="323"/>
      <c r="G65" s="323"/>
      <c r="H65" s="334"/>
      <c r="I65" s="334"/>
      <c r="J65" s="293"/>
      <c r="K65" s="293"/>
      <c r="L65" s="294"/>
    </row>
    <row r="66" spans="1:97" x14ac:dyDescent="0.25">
      <c r="B66" s="300"/>
      <c r="C66" s="795"/>
      <c r="D66" s="181" t="s">
        <v>1491</v>
      </c>
      <c r="E66" s="544">
        <f>[1]Residential!$D73</f>
        <v>8.5312456631882555E-2</v>
      </c>
      <c r="F66" s="323"/>
      <c r="G66" s="323"/>
      <c r="H66" s="334"/>
      <c r="I66" s="334"/>
      <c r="J66" s="293"/>
      <c r="K66" s="293"/>
      <c r="L66" s="294"/>
    </row>
    <row r="67" spans="1:97" x14ac:dyDescent="0.25">
      <c r="B67" s="300"/>
      <c r="C67" s="795"/>
      <c r="D67" s="181" t="s">
        <v>1492</v>
      </c>
      <c r="E67" s="544">
        <f>[1]Residential!$D74</f>
        <v>0.15842506716717072</v>
      </c>
      <c r="F67" s="323"/>
      <c r="G67" s="323"/>
      <c r="H67" s="334"/>
      <c r="I67" s="334"/>
      <c r="J67" s="293"/>
      <c r="K67" s="293"/>
      <c r="L67" s="294"/>
    </row>
    <row r="68" spans="1:97" x14ac:dyDescent="0.25">
      <c r="B68" s="300"/>
      <c r="C68" s="795"/>
      <c r="D68" s="181" t="s">
        <v>1493</v>
      </c>
      <c r="E68" s="544">
        <f>[1]Residential!$D75</f>
        <v>0.13505372909079594</v>
      </c>
      <c r="F68" s="323"/>
      <c r="G68" s="323"/>
      <c r="H68" s="334"/>
      <c r="I68" s="334"/>
      <c r="J68" s="293"/>
      <c r="K68" s="293"/>
      <c r="L68" s="294"/>
    </row>
    <row r="69" spans="1:97" x14ac:dyDescent="0.25">
      <c r="B69" s="300"/>
      <c r="C69" s="795"/>
      <c r="D69" s="181" t="s">
        <v>1494</v>
      </c>
      <c r="E69" s="544">
        <f>[1]Residential!$D76</f>
        <v>0.1496133193262654</v>
      </c>
      <c r="F69" s="323"/>
      <c r="G69" s="323"/>
      <c r="H69" s="334"/>
      <c r="I69" s="334"/>
      <c r="J69" s="293"/>
      <c r="K69" s="293"/>
      <c r="L69" s="294"/>
    </row>
    <row r="70" spans="1:97" x14ac:dyDescent="0.25">
      <c r="B70" s="300"/>
      <c r="C70" s="795"/>
      <c r="D70" s="181" t="s">
        <v>1495</v>
      </c>
      <c r="E70" s="544">
        <f>[1]Residential!$D77</f>
        <v>0.10681030350321837</v>
      </c>
      <c r="F70" s="323"/>
      <c r="G70" s="323"/>
      <c r="H70" s="334"/>
      <c r="I70" s="334"/>
      <c r="J70" s="293"/>
      <c r="K70" s="293"/>
      <c r="L70" s="294"/>
    </row>
    <row r="71" spans="1:97" x14ac:dyDescent="0.25">
      <c r="B71" s="300"/>
      <c r="C71" s="795"/>
      <c r="D71" s="181" t="s">
        <v>1496</v>
      </c>
      <c r="E71" s="544">
        <f>[1]Residential!$D78</f>
        <v>7.1636135776656881E-2</v>
      </c>
      <c r="F71" s="323"/>
      <c r="G71" s="323"/>
      <c r="H71" s="334"/>
      <c r="I71" s="334"/>
      <c r="J71" s="293"/>
      <c r="K71" s="293"/>
      <c r="L71" s="294"/>
    </row>
    <row r="72" spans="1:97" x14ac:dyDescent="0.25">
      <c r="B72" s="300"/>
      <c r="C72" s="795"/>
      <c r="D72" s="181" t="s">
        <v>1497</v>
      </c>
      <c r="E72" s="544">
        <f>[1]Residential!$D79</f>
        <v>2.9160617988099453E-2</v>
      </c>
      <c r="F72" s="323"/>
      <c r="G72" s="323"/>
      <c r="H72" s="334"/>
      <c r="I72" s="334"/>
      <c r="J72" s="293"/>
      <c r="K72" s="293"/>
      <c r="L72" s="294"/>
    </row>
    <row r="73" spans="1:97" x14ac:dyDescent="0.25">
      <c r="B73" s="300"/>
      <c r="C73" s="795"/>
      <c r="D73" s="181" t="s">
        <v>1498</v>
      </c>
      <c r="E73" s="544">
        <f>[1]Residential!$D80</f>
        <v>5.4896014423259608E-3</v>
      </c>
      <c r="F73" s="323"/>
      <c r="G73" s="323"/>
      <c r="H73" s="334"/>
      <c r="I73" s="334"/>
      <c r="J73" s="293"/>
      <c r="K73" s="293"/>
      <c r="L73" s="294"/>
    </row>
    <row r="74" spans="1:97" x14ac:dyDescent="0.25">
      <c r="B74" s="300"/>
      <c r="C74" s="795"/>
      <c r="D74" s="181" t="s">
        <v>1499</v>
      </c>
      <c r="E74" s="544">
        <f>[1]Residential!$D81</f>
        <v>1.1754551529995414E-3</v>
      </c>
      <c r="F74" s="323"/>
      <c r="G74" s="323"/>
      <c r="H74" s="334"/>
      <c r="I74" s="334"/>
      <c r="J74" s="293"/>
      <c r="K74" s="293"/>
      <c r="L74" s="294"/>
    </row>
    <row r="75" spans="1:97" x14ac:dyDescent="0.25">
      <c r="B75" s="300"/>
      <c r="C75" s="795"/>
      <c r="D75" s="181" t="s">
        <v>1500</v>
      </c>
      <c r="E75" s="544">
        <f>[1]Residential!$D82</f>
        <v>2.9912805752743917E-3</v>
      </c>
      <c r="F75" s="323"/>
      <c r="G75" s="323"/>
      <c r="H75" s="334"/>
      <c r="I75" s="334"/>
      <c r="J75" s="293"/>
      <c r="K75" s="293"/>
      <c r="L75" s="294"/>
    </row>
    <row r="76" spans="1:97" x14ac:dyDescent="0.25">
      <c r="B76" s="300"/>
      <c r="C76" s="293"/>
      <c r="D76" s="293"/>
      <c r="E76" s="293"/>
      <c r="F76" s="293"/>
      <c r="G76" s="293"/>
      <c r="H76" s="334"/>
      <c r="I76" s="334"/>
      <c r="J76" s="293"/>
      <c r="K76" s="293"/>
      <c r="L76" s="294"/>
    </row>
    <row r="77" spans="1:97" x14ac:dyDescent="0.25">
      <c r="B77" s="300"/>
      <c r="C77" s="293"/>
      <c r="D77" s="293"/>
      <c r="E77" s="293"/>
      <c r="F77" s="293"/>
      <c r="G77" s="293"/>
      <c r="H77" s="334"/>
      <c r="I77" s="334"/>
      <c r="J77" s="293"/>
      <c r="K77" s="293"/>
      <c r="L77" s="294"/>
    </row>
    <row r="78" spans="1:97" s="333" customFormat="1" ht="12.75" x14ac:dyDescent="0.2">
      <c r="A78" s="330"/>
      <c r="B78" s="300" t="s">
        <v>1501</v>
      </c>
      <c r="C78" s="331" t="s">
        <v>1502</v>
      </c>
      <c r="D78" s="315"/>
      <c r="E78" s="315"/>
      <c r="F78" s="315"/>
      <c r="G78" s="315"/>
      <c r="H78" s="336"/>
      <c r="I78" s="336"/>
      <c r="J78" s="315"/>
      <c r="K78" s="315"/>
      <c r="L78" s="332"/>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330"/>
      <c r="CD78" s="330"/>
      <c r="CE78" s="330"/>
      <c r="CF78" s="330"/>
      <c r="CG78" s="330"/>
      <c r="CH78" s="330"/>
      <c r="CI78" s="330"/>
      <c r="CJ78" s="330"/>
      <c r="CK78" s="330"/>
      <c r="CL78" s="330"/>
      <c r="CM78" s="330"/>
      <c r="CN78" s="330"/>
      <c r="CO78" s="330"/>
      <c r="CP78" s="330"/>
      <c r="CQ78" s="330"/>
      <c r="CR78" s="330"/>
      <c r="CS78" s="330"/>
    </row>
    <row r="79" spans="1:97" x14ac:dyDescent="0.25">
      <c r="B79" s="300"/>
      <c r="C79" s="293"/>
      <c r="D79" s="293"/>
      <c r="E79" s="293"/>
      <c r="F79" s="293"/>
      <c r="G79" s="293"/>
      <c r="H79" s="334"/>
      <c r="I79" s="334"/>
      <c r="J79" s="293"/>
      <c r="K79" s="293"/>
      <c r="L79" s="294"/>
    </row>
    <row r="80" spans="1:97" s="333" customFormat="1" ht="12.75" x14ac:dyDescent="0.2">
      <c r="A80" s="330"/>
      <c r="B80" s="300"/>
      <c r="C80" s="335" t="s">
        <v>1503</v>
      </c>
      <c r="D80" s="315"/>
      <c r="E80" s="315"/>
      <c r="F80" s="315"/>
      <c r="G80" s="315"/>
      <c r="H80" s="336"/>
      <c r="I80" s="336"/>
      <c r="J80" s="315"/>
      <c r="K80" s="315"/>
      <c r="L80" s="332"/>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330"/>
      <c r="AS80" s="330"/>
      <c r="AT80" s="330"/>
      <c r="AU80" s="330"/>
      <c r="AV80" s="330"/>
      <c r="AW80" s="330"/>
      <c r="AX80" s="330"/>
      <c r="AY80" s="330"/>
      <c r="AZ80" s="330"/>
      <c r="BA80" s="330"/>
      <c r="BB80" s="330"/>
      <c r="BC80" s="330"/>
      <c r="BD80" s="330"/>
      <c r="BE80" s="330"/>
      <c r="BF80" s="330"/>
      <c r="BG80" s="330"/>
      <c r="BH80" s="330"/>
      <c r="BI80" s="330"/>
      <c r="BJ80" s="330"/>
      <c r="BK80" s="330"/>
      <c r="BL80" s="330"/>
      <c r="BM80" s="330"/>
      <c r="BN80" s="330"/>
      <c r="BO80" s="330"/>
      <c r="BP80" s="330"/>
      <c r="BQ80" s="330"/>
      <c r="BR80" s="330"/>
      <c r="BS80" s="330"/>
      <c r="BT80" s="330"/>
      <c r="BU80" s="330"/>
      <c r="BV80" s="330"/>
      <c r="BW80" s="330"/>
      <c r="BX80" s="330"/>
      <c r="BY80" s="330"/>
      <c r="BZ80" s="330"/>
      <c r="CA80" s="330"/>
      <c r="CB80" s="330"/>
      <c r="CC80" s="330"/>
      <c r="CD80" s="330"/>
      <c r="CE80" s="330"/>
      <c r="CF80" s="330"/>
      <c r="CG80" s="330"/>
      <c r="CH80" s="330"/>
      <c r="CI80" s="330"/>
      <c r="CJ80" s="330"/>
      <c r="CK80" s="330"/>
      <c r="CL80" s="330"/>
      <c r="CM80" s="330"/>
      <c r="CN80" s="330"/>
      <c r="CO80" s="330"/>
      <c r="CP80" s="330"/>
      <c r="CQ80" s="330"/>
      <c r="CR80" s="330"/>
      <c r="CS80" s="330"/>
    </row>
    <row r="81" spans="1:97" s="333" customFormat="1" ht="12.75" x14ac:dyDescent="0.2">
      <c r="A81" s="330"/>
      <c r="B81" s="300"/>
      <c r="C81" s="335" t="s">
        <v>1504</v>
      </c>
      <c r="D81" s="315"/>
      <c r="E81" s="315"/>
      <c r="F81" s="315"/>
      <c r="G81" s="315"/>
      <c r="H81" s="336"/>
      <c r="I81" s="336"/>
      <c r="J81" s="315"/>
      <c r="K81" s="315"/>
      <c r="L81" s="332"/>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0"/>
      <c r="AW81" s="330"/>
      <c r="AX81" s="330"/>
      <c r="AY81" s="330"/>
      <c r="AZ81" s="330"/>
      <c r="BA81" s="330"/>
      <c r="BB81" s="330"/>
      <c r="BC81" s="330"/>
      <c r="BD81" s="330"/>
      <c r="BE81" s="330"/>
      <c r="BF81" s="330"/>
      <c r="BG81" s="330"/>
      <c r="BH81" s="330"/>
      <c r="BI81" s="330"/>
      <c r="BJ81" s="330"/>
      <c r="BK81" s="330"/>
      <c r="BL81" s="330"/>
      <c r="BM81" s="330"/>
      <c r="BN81" s="330"/>
      <c r="BO81" s="330"/>
      <c r="BP81" s="330"/>
      <c r="BQ81" s="330"/>
      <c r="BR81" s="330"/>
      <c r="BS81" s="330"/>
      <c r="BT81" s="330"/>
      <c r="BU81" s="330"/>
      <c r="BV81" s="330"/>
      <c r="BW81" s="330"/>
      <c r="BX81" s="330"/>
      <c r="BY81" s="330"/>
      <c r="BZ81" s="330"/>
      <c r="CA81" s="330"/>
      <c r="CB81" s="330"/>
      <c r="CC81" s="330"/>
      <c r="CD81" s="330"/>
      <c r="CE81" s="330"/>
      <c r="CF81" s="330"/>
      <c r="CG81" s="330"/>
      <c r="CH81" s="330"/>
      <c r="CI81" s="330"/>
      <c r="CJ81" s="330"/>
      <c r="CK81" s="330"/>
      <c r="CL81" s="330"/>
      <c r="CM81" s="330"/>
      <c r="CN81" s="330"/>
      <c r="CO81" s="330"/>
      <c r="CP81" s="330"/>
      <c r="CQ81" s="330"/>
      <c r="CR81" s="330"/>
      <c r="CS81" s="330"/>
    </row>
    <row r="82" spans="1:97" s="333" customFormat="1" ht="12.75" x14ac:dyDescent="0.2">
      <c r="A82" s="330"/>
      <c r="B82" s="300"/>
      <c r="C82" s="331"/>
      <c r="D82" s="315"/>
      <c r="E82" s="315"/>
      <c r="F82" s="315"/>
      <c r="G82" s="315"/>
      <c r="H82" s="336"/>
      <c r="I82" s="336"/>
      <c r="J82" s="315"/>
      <c r="K82" s="315"/>
      <c r="L82" s="332"/>
      <c r="M82" s="330"/>
      <c r="N82" s="330"/>
      <c r="O82" s="330"/>
      <c r="P82" s="330"/>
      <c r="Q82" s="330"/>
      <c r="R82" s="330"/>
      <c r="S82" s="330"/>
      <c r="T82" s="330"/>
      <c r="U82" s="330"/>
      <c r="V82" s="330"/>
      <c r="W82" s="330"/>
      <c r="X82" s="330"/>
      <c r="Y82" s="330"/>
      <c r="Z82" s="330"/>
      <c r="AA82" s="330"/>
      <c r="AB82" s="330"/>
      <c r="AC82" s="330"/>
      <c r="AD82" s="330"/>
      <c r="AE82" s="330"/>
      <c r="AF82" s="330"/>
      <c r="AG82" s="330"/>
      <c r="AH82" s="330"/>
      <c r="AI82" s="330"/>
      <c r="AJ82" s="330"/>
      <c r="AK82" s="330"/>
      <c r="AL82" s="330"/>
      <c r="AM82" s="330"/>
      <c r="AN82" s="330"/>
      <c r="AO82" s="330"/>
      <c r="AP82" s="330"/>
      <c r="AQ82" s="330"/>
      <c r="AR82" s="330"/>
      <c r="AS82" s="330"/>
      <c r="AT82" s="330"/>
      <c r="AU82" s="330"/>
      <c r="AV82" s="330"/>
      <c r="AW82" s="330"/>
      <c r="AX82" s="330"/>
      <c r="AY82" s="330"/>
      <c r="AZ82" s="330"/>
      <c r="BA82" s="330"/>
      <c r="BB82" s="330"/>
      <c r="BC82" s="330"/>
      <c r="BD82" s="330"/>
      <c r="BE82" s="330"/>
      <c r="BF82" s="330"/>
      <c r="BG82" s="330"/>
      <c r="BH82" s="330"/>
      <c r="BI82" s="330"/>
      <c r="BJ82" s="330"/>
      <c r="BK82" s="330"/>
      <c r="BL82" s="330"/>
      <c r="BM82" s="330"/>
      <c r="BN82" s="330"/>
      <c r="BO82" s="330"/>
      <c r="BP82" s="330"/>
      <c r="BQ82" s="330"/>
      <c r="BR82" s="330"/>
      <c r="BS82" s="330"/>
      <c r="BT82" s="330"/>
      <c r="BU82" s="330"/>
      <c r="BV82" s="330"/>
      <c r="BW82" s="330"/>
      <c r="BX82" s="330"/>
      <c r="BY82" s="330"/>
      <c r="BZ82" s="330"/>
      <c r="CA82" s="330"/>
      <c r="CB82" s="330"/>
      <c r="CC82" s="330"/>
      <c r="CD82" s="330"/>
      <c r="CE82" s="330"/>
      <c r="CF82" s="330"/>
      <c r="CG82" s="330"/>
      <c r="CH82" s="330"/>
      <c r="CI82" s="330"/>
      <c r="CJ82" s="330"/>
      <c r="CK82" s="330"/>
      <c r="CL82" s="330"/>
      <c r="CM82" s="330"/>
      <c r="CN82" s="330"/>
      <c r="CO82" s="330"/>
      <c r="CP82" s="330"/>
      <c r="CQ82" s="330"/>
      <c r="CR82" s="330"/>
      <c r="CS82" s="330"/>
    </row>
    <row r="83" spans="1:97" s="333" customFormat="1" ht="12.75" x14ac:dyDescent="0.2">
      <c r="A83" s="330"/>
      <c r="B83" s="300"/>
      <c r="C83" s="791" t="s">
        <v>1505</v>
      </c>
      <c r="D83" s="791"/>
      <c r="E83" s="339">
        <f>[1]Residential!$D$90</f>
        <v>0.6319198276807747</v>
      </c>
      <c r="F83" s="315"/>
      <c r="G83" s="315"/>
      <c r="H83" s="336"/>
      <c r="I83" s="336"/>
      <c r="J83" s="315"/>
      <c r="K83" s="315"/>
      <c r="L83" s="332"/>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30"/>
      <c r="AL83" s="330"/>
      <c r="AM83" s="330"/>
      <c r="AN83" s="330"/>
      <c r="AO83" s="330"/>
      <c r="AP83" s="330"/>
      <c r="AQ83" s="330"/>
      <c r="AR83" s="330"/>
      <c r="AS83" s="330"/>
      <c r="AT83" s="330"/>
      <c r="AU83" s="330"/>
      <c r="AV83" s="330"/>
      <c r="AW83" s="330"/>
      <c r="AX83" s="330"/>
      <c r="AY83" s="330"/>
      <c r="AZ83" s="330"/>
      <c r="BA83" s="330"/>
      <c r="BB83" s="330"/>
      <c r="BC83" s="330"/>
      <c r="BD83" s="330"/>
      <c r="BE83" s="330"/>
      <c r="BF83" s="330"/>
      <c r="BG83" s="330"/>
      <c r="BH83" s="330"/>
      <c r="BI83" s="330"/>
      <c r="BJ83" s="330"/>
      <c r="BK83" s="330"/>
      <c r="BL83" s="330"/>
      <c r="BM83" s="330"/>
      <c r="BN83" s="330"/>
      <c r="BO83" s="330"/>
      <c r="BP83" s="330"/>
      <c r="BQ83" s="330"/>
      <c r="BR83" s="330"/>
      <c r="BS83" s="330"/>
      <c r="BT83" s="330"/>
      <c r="BU83" s="330"/>
      <c r="BV83" s="330"/>
      <c r="BW83" s="330"/>
      <c r="BX83" s="330"/>
      <c r="BY83" s="330"/>
      <c r="BZ83" s="330"/>
      <c r="CA83" s="330"/>
      <c r="CB83" s="330"/>
      <c r="CC83" s="330"/>
      <c r="CD83" s="330"/>
      <c r="CE83" s="330"/>
      <c r="CF83" s="330"/>
      <c r="CG83" s="330"/>
      <c r="CH83" s="330"/>
      <c r="CI83" s="330"/>
      <c r="CJ83" s="330"/>
      <c r="CK83" s="330"/>
      <c r="CL83" s="330"/>
      <c r="CM83" s="330"/>
      <c r="CN83" s="330"/>
      <c r="CO83" s="330"/>
      <c r="CP83" s="330"/>
      <c r="CQ83" s="330"/>
      <c r="CR83" s="330"/>
      <c r="CS83" s="330"/>
    </row>
    <row r="84" spans="1:97" s="333" customFormat="1" ht="12.75" x14ac:dyDescent="0.2">
      <c r="A84" s="330"/>
      <c r="B84" s="300"/>
      <c r="C84" s="331"/>
      <c r="D84" s="315"/>
      <c r="E84" s="315"/>
      <c r="F84" s="315"/>
      <c r="G84" s="315"/>
      <c r="H84" s="336"/>
      <c r="I84" s="336"/>
      <c r="J84" s="315"/>
      <c r="K84" s="315"/>
      <c r="L84" s="332"/>
      <c r="M84" s="330"/>
      <c r="N84" s="330"/>
      <c r="O84" s="330"/>
      <c r="P84" s="330"/>
      <c r="Q84" s="330"/>
      <c r="R84" s="330"/>
      <c r="S84" s="330"/>
      <c r="T84" s="330"/>
      <c r="U84" s="330"/>
      <c r="V84" s="330"/>
      <c r="W84" s="330"/>
      <c r="X84" s="330"/>
      <c r="Y84" s="330"/>
      <c r="Z84" s="330"/>
      <c r="AA84" s="330"/>
      <c r="AB84" s="330"/>
      <c r="AC84" s="330"/>
      <c r="AD84" s="330"/>
      <c r="AE84" s="330"/>
      <c r="AF84" s="330"/>
      <c r="AG84" s="330"/>
      <c r="AH84" s="330"/>
      <c r="AI84" s="330"/>
      <c r="AJ84" s="330"/>
      <c r="AK84" s="330"/>
      <c r="AL84" s="330"/>
      <c r="AM84" s="330"/>
      <c r="AN84" s="330"/>
      <c r="AO84" s="330"/>
      <c r="AP84" s="330"/>
      <c r="AQ84" s="330"/>
      <c r="AR84" s="330"/>
      <c r="AS84" s="330"/>
      <c r="AT84" s="330"/>
      <c r="AU84" s="330"/>
      <c r="AV84" s="330"/>
      <c r="AW84" s="330"/>
      <c r="AX84" s="330"/>
      <c r="AY84" s="330"/>
      <c r="AZ84" s="330"/>
      <c r="BA84" s="330"/>
      <c r="BB84" s="330"/>
      <c r="BC84" s="330"/>
      <c r="BD84" s="330"/>
      <c r="BE84" s="330"/>
      <c r="BF84" s="330"/>
      <c r="BG84" s="330"/>
      <c r="BH84" s="330"/>
      <c r="BI84" s="330"/>
      <c r="BJ84" s="330"/>
      <c r="BK84" s="330"/>
      <c r="BL84" s="330"/>
      <c r="BM84" s="330"/>
      <c r="BN84" s="330"/>
      <c r="BO84" s="330"/>
      <c r="BP84" s="330"/>
      <c r="BQ84" s="330"/>
      <c r="BR84" s="330"/>
      <c r="BS84" s="330"/>
      <c r="BT84" s="330"/>
      <c r="BU84" s="330"/>
      <c r="BV84" s="330"/>
      <c r="BW84" s="330"/>
      <c r="BX84" s="330"/>
      <c r="BY84" s="330"/>
      <c r="BZ84" s="330"/>
      <c r="CA84" s="330"/>
      <c r="CB84" s="330"/>
      <c r="CC84" s="330"/>
      <c r="CD84" s="330"/>
      <c r="CE84" s="330"/>
      <c r="CF84" s="330"/>
      <c r="CG84" s="330"/>
      <c r="CH84" s="330"/>
      <c r="CI84" s="330"/>
      <c r="CJ84" s="330"/>
      <c r="CK84" s="330"/>
      <c r="CL84" s="330"/>
      <c r="CM84" s="330"/>
      <c r="CN84" s="330"/>
      <c r="CO84" s="330"/>
      <c r="CP84" s="330"/>
      <c r="CQ84" s="330"/>
      <c r="CR84" s="330"/>
      <c r="CS84" s="330"/>
    </row>
    <row r="85" spans="1:97" ht="38.25" x14ac:dyDescent="0.25">
      <c r="B85" s="300"/>
      <c r="C85" s="794" t="s">
        <v>1486</v>
      </c>
      <c r="D85" s="794"/>
      <c r="E85" s="216" t="s">
        <v>1475</v>
      </c>
      <c r="F85" s="324"/>
      <c r="G85" s="324"/>
      <c r="H85" s="319"/>
      <c r="I85" s="319"/>
      <c r="J85" s="293"/>
      <c r="K85" s="293"/>
      <c r="L85" s="294"/>
    </row>
    <row r="86" spans="1:97" x14ac:dyDescent="0.25">
      <c r="B86" s="300"/>
      <c r="C86" s="795" t="s">
        <v>1487</v>
      </c>
      <c r="D86" s="181" t="s">
        <v>1488</v>
      </c>
      <c r="E86" s="543">
        <f>[1]Residential!D93</f>
        <v>0.18371036654749487</v>
      </c>
      <c r="F86" s="323"/>
      <c r="G86" s="323"/>
      <c r="H86" s="293"/>
      <c r="I86" s="293"/>
      <c r="J86" s="293"/>
      <c r="K86" s="293"/>
      <c r="L86" s="294"/>
    </row>
    <row r="87" spans="1:97" x14ac:dyDescent="0.25">
      <c r="B87" s="300"/>
      <c r="C87" s="795"/>
      <c r="D87" s="181" t="s">
        <v>1489</v>
      </c>
      <c r="E87" s="543">
        <f>[1]Residential!D94</f>
        <v>8.8722130390226223E-2</v>
      </c>
      <c r="F87" s="323"/>
      <c r="G87" s="323"/>
      <c r="H87" s="293"/>
      <c r="I87" s="293"/>
      <c r="J87" s="293"/>
      <c r="K87" s="293"/>
      <c r="L87" s="294"/>
    </row>
    <row r="88" spans="1:97" x14ac:dyDescent="0.25">
      <c r="B88" s="300"/>
      <c r="C88" s="795"/>
      <c r="D88" s="181" t="s">
        <v>1490</v>
      </c>
      <c r="E88" s="543">
        <f>[1]Residential!D95</f>
        <v>0.12532319395439273</v>
      </c>
      <c r="F88" s="323"/>
      <c r="G88" s="323"/>
      <c r="H88" s="293"/>
      <c r="I88" s="293"/>
      <c r="J88" s="293"/>
      <c r="K88" s="293"/>
      <c r="L88" s="294"/>
    </row>
    <row r="89" spans="1:97" x14ac:dyDescent="0.25">
      <c r="B89" s="300"/>
      <c r="C89" s="795"/>
      <c r="D89" s="181" t="s">
        <v>1491</v>
      </c>
      <c r="E89" s="543">
        <f>[1]Residential!D96</f>
        <v>0.16614136302726276</v>
      </c>
      <c r="F89" s="323"/>
      <c r="G89" s="323"/>
      <c r="H89" s="293"/>
      <c r="I89" s="293"/>
      <c r="J89" s="293"/>
      <c r="K89" s="293"/>
      <c r="L89" s="294"/>
    </row>
    <row r="90" spans="1:97" x14ac:dyDescent="0.25">
      <c r="B90" s="300"/>
      <c r="C90" s="795"/>
      <c r="D90" s="181" t="s">
        <v>1492</v>
      </c>
      <c r="E90" s="543">
        <f>[1]Residential!D97</f>
        <v>0.19231129861668375</v>
      </c>
      <c r="F90" s="323"/>
      <c r="G90" s="323"/>
      <c r="H90" s="293"/>
      <c r="I90" s="293"/>
      <c r="J90" s="293"/>
      <c r="K90" s="293"/>
      <c r="L90" s="294"/>
    </row>
    <row r="91" spans="1:97" x14ac:dyDescent="0.25">
      <c r="B91" s="300"/>
      <c r="C91" s="795"/>
      <c r="D91" s="181" t="s">
        <v>1493</v>
      </c>
      <c r="E91" s="543">
        <f>[1]Residential!D98</f>
        <v>8.6167662584445068E-2</v>
      </c>
      <c r="F91" s="323"/>
      <c r="G91" s="323"/>
      <c r="H91" s="293"/>
      <c r="I91" s="293"/>
      <c r="J91" s="293"/>
      <c r="K91" s="293"/>
      <c r="L91" s="294"/>
    </row>
    <row r="92" spans="1:97" x14ac:dyDescent="0.25">
      <c r="B92" s="300"/>
      <c r="C92" s="795"/>
      <c r="D92" s="181" t="s">
        <v>1494</v>
      </c>
      <c r="E92" s="543">
        <f>[1]Residential!D99</f>
        <v>6.6126231030351576E-2</v>
      </c>
      <c r="F92" s="323"/>
      <c r="G92" s="323"/>
      <c r="H92" s="293"/>
      <c r="I92" s="293"/>
      <c r="J92" s="293"/>
      <c r="K92" s="293"/>
      <c r="L92" s="294"/>
    </row>
    <row r="93" spans="1:97" x14ac:dyDescent="0.25">
      <c r="B93" s="300"/>
      <c r="C93" s="795"/>
      <c r="D93" s="181" t="s">
        <v>1495</v>
      </c>
      <c r="E93" s="543">
        <f>[1]Residential!D100</f>
        <v>4.1764603647303833E-2</v>
      </c>
      <c r="F93" s="323"/>
      <c r="G93" s="323"/>
      <c r="H93" s="293"/>
      <c r="I93" s="293"/>
      <c r="J93" s="293"/>
      <c r="K93" s="293"/>
      <c r="L93" s="294"/>
    </row>
    <row r="94" spans="1:97" x14ac:dyDescent="0.25">
      <c r="B94" s="300"/>
      <c r="C94" s="795"/>
      <c r="D94" s="181" t="s">
        <v>1496</v>
      </c>
      <c r="E94" s="543">
        <f>[1]Residential!D101</f>
        <v>2.1726272184667508E-2</v>
      </c>
      <c r="F94" s="323"/>
      <c r="G94" s="323"/>
      <c r="H94" s="293"/>
      <c r="I94" s="293"/>
      <c r="J94" s="293"/>
      <c r="K94" s="293"/>
      <c r="L94" s="294"/>
    </row>
    <row r="95" spans="1:97" x14ac:dyDescent="0.25">
      <c r="B95" s="300"/>
      <c r="C95" s="795"/>
      <c r="D95" s="181" t="s">
        <v>1497</v>
      </c>
      <c r="E95" s="543">
        <f>[1]Residential!D102</f>
        <v>1.073515684405898E-2</v>
      </c>
      <c r="F95" s="323"/>
      <c r="G95" s="323"/>
      <c r="H95" s="293"/>
      <c r="I95" s="293"/>
      <c r="J95" s="293"/>
      <c r="K95" s="293"/>
      <c r="L95" s="294"/>
    </row>
    <row r="96" spans="1:97" x14ac:dyDescent="0.25">
      <c r="B96" s="300"/>
      <c r="C96" s="795"/>
      <c r="D96" s="181" t="s">
        <v>1498</v>
      </c>
      <c r="E96" s="543">
        <f>[1]Residential!D103</f>
        <v>5.7733238952135876E-3</v>
      </c>
      <c r="F96" s="323"/>
      <c r="G96" s="323"/>
      <c r="H96" s="293"/>
      <c r="I96" s="293"/>
      <c r="J96" s="293"/>
      <c r="K96" s="293"/>
      <c r="L96" s="294"/>
    </row>
    <row r="97" spans="2:12" x14ac:dyDescent="0.25">
      <c r="B97" s="300"/>
      <c r="C97" s="795"/>
      <c r="D97" s="181" t="s">
        <v>1499</v>
      </c>
      <c r="E97" s="543">
        <f>[1]Residential!D104</f>
        <v>3.3209349275823393E-3</v>
      </c>
      <c r="F97" s="323"/>
      <c r="G97" s="323"/>
      <c r="H97" s="293"/>
      <c r="I97" s="293"/>
      <c r="J97" s="293"/>
      <c r="K97" s="293"/>
      <c r="L97" s="294"/>
    </row>
    <row r="98" spans="2:12" x14ac:dyDescent="0.25">
      <c r="B98" s="300"/>
      <c r="C98" s="795"/>
      <c r="D98" s="181" t="s">
        <v>1500</v>
      </c>
      <c r="E98" s="329">
        <f>[1]Residential!D105</f>
        <v>8.1774623503167703E-3</v>
      </c>
      <c r="F98" s="323"/>
      <c r="G98" s="323"/>
      <c r="H98" s="293"/>
      <c r="I98" s="293"/>
      <c r="J98" s="293"/>
      <c r="K98" s="293"/>
      <c r="L98" s="294"/>
    </row>
    <row r="99" spans="2:12" x14ac:dyDescent="0.25">
      <c r="B99" s="300"/>
      <c r="C99" s="314"/>
      <c r="D99" s="314"/>
      <c r="E99" s="293"/>
      <c r="F99" s="293"/>
      <c r="G99" s="293"/>
      <c r="H99" s="293"/>
      <c r="I99" s="293"/>
      <c r="J99" s="293"/>
      <c r="K99" s="293"/>
      <c r="L99" s="294"/>
    </row>
    <row r="100" spans="2:12" ht="84" customHeight="1" x14ac:dyDescent="0.25">
      <c r="B100" s="300"/>
      <c r="C100" s="796" t="s">
        <v>2809</v>
      </c>
      <c r="D100" s="797"/>
      <c r="E100" s="797"/>
      <c r="F100" s="797"/>
      <c r="G100" s="797"/>
      <c r="H100" s="797"/>
      <c r="I100" s="797"/>
      <c r="J100" s="798"/>
      <c r="K100" s="293"/>
      <c r="L100" s="294"/>
    </row>
    <row r="101" spans="2:12" x14ac:dyDescent="0.25">
      <c r="B101" s="300"/>
      <c r="C101" s="314"/>
      <c r="D101" s="314"/>
      <c r="E101" s="293"/>
      <c r="F101" s="293"/>
      <c r="G101" s="293"/>
      <c r="H101" s="293"/>
      <c r="I101" s="293"/>
      <c r="J101" s="293"/>
      <c r="K101" s="293"/>
      <c r="L101" s="294"/>
    </row>
    <row r="102" spans="2:12" x14ac:dyDescent="0.25">
      <c r="B102" s="300"/>
      <c r="C102" s="314"/>
      <c r="D102" s="314"/>
      <c r="E102" s="293"/>
      <c r="F102" s="293"/>
      <c r="G102" s="293"/>
      <c r="H102" s="293"/>
      <c r="I102" s="293"/>
      <c r="J102" s="293"/>
      <c r="K102" s="293"/>
      <c r="L102" s="294"/>
    </row>
    <row r="103" spans="2:12" x14ac:dyDescent="0.25">
      <c r="B103" s="300" t="s">
        <v>1506</v>
      </c>
      <c r="C103" s="331" t="s">
        <v>1507</v>
      </c>
      <c r="D103" s="293"/>
      <c r="E103" s="293"/>
      <c r="F103" s="293"/>
      <c r="G103" s="293"/>
      <c r="H103" s="293"/>
      <c r="I103" s="293"/>
      <c r="J103" s="293"/>
      <c r="K103" s="293"/>
      <c r="L103" s="294"/>
    </row>
    <row r="104" spans="2:12" x14ac:dyDescent="0.25">
      <c r="B104" s="300"/>
      <c r="C104" s="331"/>
      <c r="D104" s="293"/>
      <c r="E104" s="293"/>
      <c r="F104" s="293"/>
      <c r="G104" s="293"/>
      <c r="H104" s="293"/>
      <c r="I104" s="293"/>
      <c r="J104" s="293"/>
      <c r="K104" s="293"/>
      <c r="L104" s="294"/>
    </row>
    <row r="105" spans="2:12" ht="51" x14ac:dyDescent="0.25">
      <c r="B105" s="300"/>
      <c r="C105" s="293"/>
      <c r="D105" s="293"/>
      <c r="E105" s="293"/>
      <c r="F105" s="216" t="s">
        <v>1475</v>
      </c>
      <c r="G105" s="324"/>
      <c r="H105" s="319"/>
      <c r="I105" s="293"/>
      <c r="J105" s="293"/>
      <c r="K105" s="293"/>
      <c r="L105" s="294"/>
    </row>
    <row r="106" spans="2:12" x14ac:dyDescent="0.25">
      <c r="B106" s="340"/>
      <c r="C106" s="799" t="s">
        <v>1508</v>
      </c>
      <c r="D106" s="181" t="s">
        <v>1509</v>
      </c>
      <c r="E106" s="204"/>
      <c r="F106" s="329">
        <f>[1]Residential!E113</f>
        <v>2.3449955108259199E-4</v>
      </c>
      <c r="G106" s="323"/>
      <c r="H106" s="293"/>
      <c r="I106" s="293"/>
      <c r="J106" s="293"/>
      <c r="K106" s="293"/>
      <c r="L106" s="294"/>
    </row>
    <row r="107" spans="2:12" x14ac:dyDescent="0.25">
      <c r="B107" s="340"/>
      <c r="C107" s="800"/>
      <c r="D107" s="742" t="s">
        <v>1510</v>
      </c>
      <c r="E107" s="743"/>
      <c r="F107" s="329">
        <f>[1]Residential!E114</f>
        <v>0.52326487505620922</v>
      </c>
      <c r="G107" s="301"/>
      <c r="H107" s="293"/>
      <c r="I107" s="293"/>
      <c r="J107" s="293"/>
      <c r="K107" s="293"/>
      <c r="L107" s="294"/>
    </row>
    <row r="108" spans="2:12" x14ac:dyDescent="0.25">
      <c r="B108" s="340"/>
      <c r="C108" s="341" t="s">
        <v>1511</v>
      </c>
      <c r="D108" s="801"/>
      <c r="E108" s="802"/>
      <c r="F108" s="329">
        <f>[1]Residential!E115</f>
        <v>0.28074065636859047</v>
      </c>
      <c r="G108" s="323"/>
      <c r="H108" s="293"/>
      <c r="I108" s="293"/>
      <c r="J108" s="293"/>
      <c r="K108" s="293"/>
      <c r="L108" s="294"/>
    </row>
    <row r="109" spans="2:12" x14ac:dyDescent="0.25">
      <c r="B109" s="340"/>
      <c r="C109" s="760" t="s">
        <v>1357</v>
      </c>
      <c r="D109" s="760"/>
      <c r="E109" s="760"/>
      <c r="F109" s="342">
        <f>F106+F107+F108</f>
        <v>0.80424003097588226</v>
      </c>
      <c r="G109" s="323"/>
      <c r="H109" s="293"/>
      <c r="I109" s="293"/>
      <c r="J109" s="293"/>
      <c r="K109" s="293"/>
      <c r="L109" s="294"/>
    </row>
    <row r="110" spans="2:12" x14ac:dyDescent="0.25">
      <c r="B110" s="300"/>
      <c r="C110" s="306" t="s">
        <v>1358</v>
      </c>
      <c r="D110" s="792" t="s">
        <v>1359</v>
      </c>
      <c r="E110" s="793"/>
      <c r="F110" s="329">
        <f>[1]Residential!E117</f>
        <v>0.19575996902411769</v>
      </c>
      <c r="G110" s="323"/>
      <c r="H110" s="293"/>
      <c r="I110" s="293"/>
      <c r="J110" s="293"/>
      <c r="K110" s="293"/>
      <c r="L110" s="294"/>
    </row>
    <row r="111" spans="2:12" x14ac:dyDescent="0.25">
      <c r="B111" s="300"/>
      <c r="C111" s="306"/>
      <c r="D111" s="792"/>
      <c r="E111" s="793"/>
      <c r="F111" s="326"/>
      <c r="G111" s="323"/>
      <c r="H111" s="293"/>
      <c r="I111" s="293"/>
      <c r="J111" s="293"/>
      <c r="K111" s="293"/>
      <c r="L111" s="294"/>
    </row>
    <row r="112" spans="2:12" x14ac:dyDescent="0.25">
      <c r="B112" s="300"/>
      <c r="C112" s="306"/>
      <c r="D112" s="792"/>
      <c r="E112" s="793"/>
      <c r="F112" s="326"/>
      <c r="G112" s="323"/>
      <c r="H112" s="293"/>
      <c r="I112" s="293"/>
      <c r="J112" s="293"/>
      <c r="K112" s="293"/>
      <c r="L112" s="294"/>
    </row>
    <row r="113" spans="2:12" x14ac:dyDescent="0.25">
      <c r="B113" s="300"/>
      <c r="C113" s="306"/>
      <c r="D113" s="792"/>
      <c r="E113" s="793"/>
      <c r="F113" s="326"/>
      <c r="G113" s="323"/>
      <c r="H113" s="293"/>
      <c r="I113" s="293"/>
      <c r="J113" s="293"/>
      <c r="K113" s="293"/>
      <c r="L113" s="294"/>
    </row>
    <row r="114" spans="2:12" x14ac:dyDescent="0.25">
      <c r="B114" s="300"/>
      <c r="C114" s="780" t="s">
        <v>1512</v>
      </c>
      <c r="D114" s="803"/>
      <c r="E114" s="781"/>
      <c r="F114" s="344">
        <f>F110</f>
        <v>0.19575996902411769</v>
      </c>
      <c r="G114" s="323"/>
      <c r="H114" s="293"/>
      <c r="I114" s="293"/>
      <c r="J114" s="293"/>
      <c r="K114" s="293"/>
      <c r="L114" s="294"/>
    </row>
    <row r="115" spans="2:12" x14ac:dyDescent="0.25">
      <c r="B115" s="300"/>
      <c r="C115" s="345"/>
      <c r="D115" s="293"/>
      <c r="E115" s="293"/>
      <c r="F115" s="293"/>
      <c r="G115" s="293"/>
      <c r="H115" s="293"/>
      <c r="I115" s="293"/>
      <c r="J115" s="293"/>
      <c r="K115" s="293"/>
      <c r="L115" s="294"/>
    </row>
    <row r="116" spans="2:12" x14ac:dyDescent="0.25">
      <c r="B116" s="300"/>
      <c r="C116" s="345"/>
      <c r="D116" s="293"/>
      <c r="E116" s="293"/>
      <c r="F116" s="293"/>
      <c r="G116" s="293"/>
      <c r="H116" s="293"/>
      <c r="I116" s="293"/>
      <c r="J116" s="293"/>
      <c r="K116" s="293"/>
      <c r="L116" s="294"/>
    </row>
    <row r="117" spans="2:12" x14ac:dyDescent="0.25">
      <c r="B117" s="346" t="s">
        <v>1513</v>
      </c>
      <c r="C117" s="316" t="s">
        <v>1514</v>
      </c>
      <c r="D117" s="293"/>
      <c r="E117" s="293"/>
      <c r="F117" s="293"/>
      <c r="G117" s="293"/>
      <c r="H117" s="293"/>
      <c r="I117" s="293"/>
      <c r="J117" s="293"/>
      <c r="K117" s="293"/>
      <c r="L117" s="294"/>
    </row>
    <row r="118" spans="2:12" x14ac:dyDescent="0.25">
      <c r="B118" s="300"/>
      <c r="C118" s="316"/>
      <c r="D118" s="293"/>
      <c r="E118" s="293"/>
      <c r="F118" s="293"/>
      <c r="G118" s="293"/>
      <c r="H118" s="293"/>
      <c r="I118" s="293"/>
      <c r="J118" s="293"/>
      <c r="K118" s="293"/>
      <c r="L118" s="294"/>
    </row>
    <row r="119" spans="2:12" ht="38.25" x14ac:dyDescent="0.25">
      <c r="B119" s="300"/>
      <c r="C119" s="172" t="s">
        <v>1515</v>
      </c>
      <c r="D119" s="216" t="s">
        <v>1475</v>
      </c>
      <c r="E119" s="324"/>
      <c r="F119" s="324"/>
      <c r="G119" s="319"/>
      <c r="H119" s="293"/>
      <c r="I119" s="293"/>
      <c r="J119" s="293"/>
      <c r="K119" s="293"/>
      <c r="L119" s="294"/>
    </row>
    <row r="120" spans="2:12" x14ac:dyDescent="0.25">
      <c r="B120" s="300"/>
      <c r="C120" s="347" t="s">
        <v>1516</v>
      </c>
      <c r="D120" s="343">
        <f>[1]Residential!C127</f>
        <v>4.2827818724017986E-3</v>
      </c>
      <c r="E120" s="323"/>
      <c r="F120" s="323"/>
      <c r="G120" s="293"/>
      <c r="H120" s="293"/>
      <c r="I120" s="293"/>
      <c r="J120" s="293"/>
      <c r="K120" s="293"/>
      <c r="L120" s="294"/>
    </row>
    <row r="121" spans="2:12" x14ac:dyDescent="0.25">
      <c r="B121" s="300"/>
      <c r="C121" s="348" t="s">
        <v>1517</v>
      </c>
      <c r="D121" s="343">
        <f>[1]Residential!C128</f>
        <v>5.7200869107538769E-3</v>
      </c>
      <c r="E121" s="323"/>
      <c r="F121" s="323"/>
      <c r="G121" s="293"/>
      <c r="H121" s="293"/>
      <c r="I121" s="293"/>
      <c r="J121" s="293"/>
      <c r="K121" s="293"/>
      <c r="L121" s="294"/>
    </row>
    <row r="122" spans="2:12" x14ac:dyDescent="0.25">
      <c r="B122" s="300"/>
      <c r="C122" s="348" t="s">
        <v>1518</v>
      </c>
      <c r="D122" s="343">
        <f>[1]Residential!C129</f>
        <v>7.1795062856880127E-3</v>
      </c>
      <c r="E122" s="323"/>
      <c r="F122" s="323"/>
      <c r="G122" s="293"/>
      <c r="H122" s="293"/>
      <c r="I122" s="293"/>
      <c r="J122" s="293"/>
      <c r="K122" s="293"/>
      <c r="L122" s="294"/>
    </row>
    <row r="123" spans="2:12" x14ac:dyDescent="0.25">
      <c r="B123" s="300"/>
      <c r="C123" s="348" t="s">
        <v>1519</v>
      </c>
      <c r="D123" s="343">
        <f>[1]Residential!C130</f>
        <v>0.22602897155661555</v>
      </c>
      <c r="E123" s="323"/>
      <c r="F123" s="323"/>
      <c r="G123" s="293"/>
      <c r="H123" s="293"/>
      <c r="I123" s="293"/>
      <c r="J123" s="293"/>
      <c r="K123" s="293"/>
      <c r="L123" s="294"/>
    </row>
    <row r="124" spans="2:12" x14ac:dyDescent="0.25">
      <c r="B124" s="300"/>
      <c r="C124" s="347" t="s">
        <v>1520</v>
      </c>
      <c r="D124" s="343">
        <f>[1]Residential!C131</f>
        <v>0.75678865337454071</v>
      </c>
      <c r="E124" s="323"/>
      <c r="F124" s="323"/>
      <c r="G124" s="293"/>
      <c r="H124" s="293"/>
      <c r="I124" s="293"/>
      <c r="J124" s="293"/>
      <c r="K124" s="293"/>
      <c r="L124" s="294"/>
    </row>
    <row r="125" spans="2:12" x14ac:dyDescent="0.25">
      <c r="B125" s="300"/>
      <c r="C125" s="293"/>
      <c r="D125" s="293"/>
      <c r="E125" s="293"/>
      <c r="F125" s="293"/>
      <c r="G125" s="293"/>
      <c r="H125" s="293"/>
      <c r="I125" s="293"/>
      <c r="J125" s="293"/>
      <c r="K125" s="293"/>
      <c r="L125" s="294"/>
    </row>
    <row r="126" spans="2:12" x14ac:dyDescent="0.25">
      <c r="B126" s="300"/>
      <c r="C126" s="293"/>
      <c r="D126" s="293"/>
      <c r="E126" s="293"/>
      <c r="F126" s="293"/>
      <c r="G126" s="293"/>
      <c r="H126" s="293"/>
      <c r="I126" s="293"/>
      <c r="J126" s="293"/>
      <c r="K126" s="293"/>
      <c r="L126" s="294"/>
    </row>
    <row r="127" spans="2:12" x14ac:dyDescent="0.25">
      <c r="B127" s="300" t="s">
        <v>1521</v>
      </c>
      <c r="C127" s="316" t="s">
        <v>1522</v>
      </c>
      <c r="D127" s="293"/>
      <c r="E127" s="293"/>
      <c r="F127" s="293"/>
      <c r="G127" s="293"/>
      <c r="H127" s="293"/>
      <c r="I127" s="293"/>
      <c r="J127" s="293"/>
      <c r="K127" s="293"/>
      <c r="L127" s="294"/>
    </row>
    <row r="128" spans="2:12" x14ac:dyDescent="0.25">
      <c r="B128" s="300"/>
      <c r="C128" s="316"/>
      <c r="D128" s="293"/>
      <c r="E128" s="293"/>
      <c r="F128" s="293"/>
      <c r="G128" s="293"/>
      <c r="H128" s="293"/>
      <c r="I128" s="293"/>
      <c r="J128" s="293"/>
      <c r="K128" s="293"/>
      <c r="L128" s="294"/>
    </row>
    <row r="129" spans="2:12" ht="38.25" x14ac:dyDescent="0.25">
      <c r="B129" s="300"/>
      <c r="C129" s="293"/>
      <c r="D129" s="216" t="s">
        <v>1475</v>
      </c>
      <c r="E129" s="319"/>
      <c r="F129" s="293"/>
      <c r="G129" s="293"/>
      <c r="H129" s="293"/>
      <c r="I129" s="293"/>
      <c r="J129" s="293"/>
      <c r="K129" s="293"/>
      <c r="L129" s="294"/>
    </row>
    <row r="130" spans="2:12" x14ac:dyDescent="0.25">
      <c r="B130" s="300"/>
      <c r="C130" s="217" t="s">
        <v>777</v>
      </c>
      <c r="D130" s="343">
        <f>[1]Residential!C137</f>
        <v>0.69231733557629549</v>
      </c>
      <c r="E130" s="293"/>
      <c r="F130" s="293"/>
      <c r="G130" s="293"/>
      <c r="H130" s="293"/>
      <c r="I130" s="293"/>
      <c r="J130" s="293"/>
      <c r="K130" s="293"/>
      <c r="L130" s="294"/>
    </row>
    <row r="131" spans="2:12" x14ac:dyDescent="0.25">
      <c r="B131" s="300"/>
      <c r="C131" s="217" t="s">
        <v>1523</v>
      </c>
      <c r="D131" s="343">
        <f>[1]Residential!C138</f>
        <v>1.2262012568475221E-2</v>
      </c>
      <c r="E131" s="293"/>
      <c r="F131" s="293"/>
      <c r="G131" s="293"/>
      <c r="H131" s="293"/>
      <c r="I131" s="293"/>
      <c r="J131" s="293"/>
      <c r="K131" s="293"/>
      <c r="L131" s="294"/>
    </row>
    <row r="132" spans="2:12" x14ac:dyDescent="0.25">
      <c r="B132" s="300"/>
      <c r="C132" s="217" t="s">
        <v>1524</v>
      </c>
      <c r="D132" s="343">
        <f>[1]Residential!C139</f>
        <v>0.25245610147365027</v>
      </c>
      <c r="E132" s="293"/>
      <c r="F132" s="293"/>
      <c r="G132" s="293"/>
      <c r="H132" s="293"/>
      <c r="I132" s="293"/>
      <c r="J132" s="293"/>
      <c r="K132" s="293"/>
      <c r="L132" s="294"/>
    </row>
    <row r="133" spans="2:12" x14ac:dyDescent="0.25">
      <c r="B133" s="300"/>
      <c r="C133" s="217" t="s">
        <v>92</v>
      </c>
      <c r="D133" s="343">
        <f>[1]Residential!C140</f>
        <v>4.2964550381578974E-2</v>
      </c>
      <c r="E133" s="293"/>
      <c r="F133" s="293"/>
      <c r="G133" s="293"/>
      <c r="H133" s="293"/>
      <c r="I133" s="293"/>
      <c r="J133" s="293"/>
      <c r="K133" s="293"/>
      <c r="L133" s="294"/>
    </row>
    <row r="134" spans="2:12" x14ac:dyDescent="0.25">
      <c r="B134" s="300"/>
      <c r="C134" s="217" t="s">
        <v>1367</v>
      </c>
      <c r="D134" s="326"/>
      <c r="E134" s="293"/>
      <c r="F134" s="293"/>
      <c r="G134" s="293"/>
      <c r="H134" s="293"/>
      <c r="I134" s="293"/>
      <c r="J134" s="293"/>
      <c r="K134" s="293"/>
      <c r="L134" s="294"/>
    </row>
    <row r="135" spans="2:12" s="62" customFormat="1" x14ac:dyDescent="0.25">
      <c r="B135" s="346"/>
      <c r="C135" s="323"/>
      <c r="D135" s="323"/>
      <c r="E135" s="323"/>
      <c r="F135" s="323"/>
      <c r="G135" s="323"/>
      <c r="H135" s="323"/>
      <c r="I135" s="323"/>
      <c r="J135" s="323"/>
      <c r="K135" s="323"/>
      <c r="L135" s="349"/>
    </row>
    <row r="136" spans="2:12" x14ac:dyDescent="0.25">
      <c r="B136" s="300"/>
      <c r="C136" s="293"/>
      <c r="D136" s="293"/>
      <c r="E136" s="293"/>
      <c r="F136" s="293"/>
      <c r="G136" s="293"/>
      <c r="H136" s="293"/>
      <c r="I136" s="293"/>
      <c r="J136" s="293"/>
      <c r="K136" s="293"/>
      <c r="L136" s="294"/>
    </row>
    <row r="137" spans="2:12" x14ac:dyDescent="0.25">
      <c r="B137" s="346" t="s">
        <v>1525</v>
      </c>
      <c r="C137" s="316" t="s">
        <v>1526</v>
      </c>
      <c r="D137" s="293"/>
      <c r="E137" s="293"/>
      <c r="F137" s="293"/>
      <c r="G137" s="293"/>
      <c r="H137" s="293"/>
      <c r="I137" s="293"/>
      <c r="J137" s="293"/>
      <c r="K137" s="293"/>
      <c r="L137" s="294"/>
    </row>
    <row r="138" spans="2:12" x14ac:dyDescent="0.25">
      <c r="B138" s="300"/>
      <c r="C138" s="293"/>
      <c r="D138" s="293"/>
      <c r="E138" s="293"/>
      <c r="F138" s="293"/>
      <c r="G138" s="293"/>
      <c r="H138" s="293"/>
      <c r="I138" s="293"/>
      <c r="J138" s="293"/>
      <c r="K138" s="293"/>
      <c r="L138" s="294"/>
    </row>
    <row r="139" spans="2:12" ht="38.25" x14ac:dyDescent="0.25">
      <c r="B139" s="300"/>
      <c r="C139" s="293"/>
      <c r="D139" s="216" t="s">
        <v>1475</v>
      </c>
      <c r="E139" s="319"/>
      <c r="F139" s="293"/>
      <c r="G139" s="293"/>
      <c r="H139" s="293"/>
      <c r="I139" s="293"/>
      <c r="J139" s="293"/>
      <c r="K139" s="293"/>
      <c r="L139" s="294"/>
    </row>
    <row r="140" spans="2:12" x14ac:dyDescent="0.25">
      <c r="B140" s="300"/>
      <c r="C140" s="217" t="s">
        <v>657</v>
      </c>
      <c r="D140" s="343">
        <f>[1]Residential!$C$147</f>
        <v>0.97767846897448263</v>
      </c>
      <c r="E140" s="293"/>
      <c r="F140" s="293"/>
      <c r="G140" s="293"/>
      <c r="H140" s="293"/>
      <c r="I140" s="293"/>
      <c r="J140" s="293"/>
      <c r="K140" s="293"/>
      <c r="L140" s="294"/>
    </row>
    <row r="141" spans="2:12" x14ac:dyDescent="0.25">
      <c r="B141" s="300"/>
      <c r="C141" s="217" t="s">
        <v>1527</v>
      </c>
      <c r="D141" s="350"/>
      <c r="E141" s="293"/>
      <c r="F141" s="293"/>
      <c r="G141" s="293"/>
      <c r="H141" s="293"/>
      <c r="I141" s="293"/>
      <c r="J141" s="293"/>
      <c r="K141" s="293"/>
      <c r="L141" s="294"/>
    </row>
    <row r="142" spans="2:12" x14ac:dyDescent="0.25">
      <c r="B142" s="300"/>
      <c r="C142" s="217" t="s">
        <v>1528</v>
      </c>
      <c r="D142" s="343">
        <f>[1]Residential!$C$149</f>
        <v>2.2321531025517413E-2</v>
      </c>
      <c r="E142" s="293"/>
      <c r="F142" s="293"/>
      <c r="G142" s="293"/>
      <c r="H142" s="293"/>
      <c r="I142" s="293"/>
      <c r="J142" s="293"/>
      <c r="K142" s="293"/>
      <c r="L142" s="294"/>
    </row>
    <row r="143" spans="2:12" x14ac:dyDescent="0.25">
      <c r="B143" s="300"/>
      <c r="C143" s="217" t="s">
        <v>92</v>
      </c>
      <c r="D143" s="350"/>
      <c r="E143" s="293"/>
      <c r="F143" s="293"/>
      <c r="G143" s="293"/>
      <c r="H143" s="293"/>
      <c r="I143" s="293"/>
      <c r="J143" s="293"/>
      <c r="K143" s="293"/>
      <c r="L143" s="294"/>
    </row>
    <row r="144" spans="2:12" x14ac:dyDescent="0.25">
      <c r="B144" s="300"/>
      <c r="C144" s="217" t="s">
        <v>1367</v>
      </c>
      <c r="D144" s="326"/>
      <c r="E144" s="293"/>
      <c r="F144" s="293"/>
      <c r="G144" s="293"/>
      <c r="H144" s="293"/>
      <c r="I144" s="293"/>
      <c r="J144" s="293"/>
      <c r="K144" s="293"/>
      <c r="L144" s="294"/>
    </row>
    <row r="145" spans="2:12" x14ac:dyDescent="0.25">
      <c r="B145" s="300"/>
      <c r="C145" s="293"/>
      <c r="D145" s="293"/>
      <c r="E145" s="293"/>
      <c r="F145" s="293"/>
      <c r="G145" s="293"/>
      <c r="H145" s="293"/>
      <c r="I145" s="293"/>
      <c r="J145" s="293"/>
      <c r="K145" s="293"/>
      <c r="L145" s="294"/>
    </row>
    <row r="146" spans="2:12" x14ac:dyDescent="0.25">
      <c r="B146" s="300"/>
      <c r="C146" s="293"/>
      <c r="D146" s="293"/>
      <c r="E146" s="293"/>
      <c r="F146" s="293"/>
      <c r="G146" s="293"/>
      <c r="H146" s="293"/>
      <c r="I146" s="293"/>
      <c r="J146" s="293"/>
      <c r="K146" s="293"/>
      <c r="L146" s="294"/>
    </row>
    <row r="147" spans="2:12" x14ac:dyDescent="0.25">
      <c r="B147" s="300" t="s">
        <v>1529</v>
      </c>
      <c r="C147" s="305" t="s">
        <v>1530</v>
      </c>
      <c r="D147" s="293"/>
      <c r="E147" s="293"/>
      <c r="F147" s="293"/>
      <c r="G147" s="293"/>
      <c r="H147" s="293"/>
      <c r="I147" s="293"/>
      <c r="J147" s="293"/>
      <c r="K147" s="293"/>
      <c r="L147" s="294"/>
    </row>
    <row r="148" spans="2:12" x14ac:dyDescent="0.25">
      <c r="B148" s="300"/>
      <c r="C148" s="293"/>
      <c r="D148" s="293"/>
      <c r="E148" s="293"/>
      <c r="F148" s="293"/>
      <c r="G148" s="293"/>
      <c r="H148" s="293"/>
      <c r="I148" s="293"/>
      <c r="J148" s="293"/>
      <c r="K148" s="293"/>
      <c r="L148" s="294"/>
    </row>
    <row r="149" spans="2:12" ht="38.25" x14ac:dyDescent="0.25">
      <c r="B149" s="300"/>
      <c r="C149" s="293"/>
      <c r="D149" s="216" t="s">
        <v>1475</v>
      </c>
      <c r="E149" s="293"/>
      <c r="F149" s="293"/>
      <c r="G149" s="293"/>
      <c r="H149" s="293"/>
      <c r="I149" s="293"/>
      <c r="J149" s="293"/>
      <c r="K149" s="293"/>
      <c r="L149" s="294"/>
    </row>
    <row r="150" spans="2:12" x14ac:dyDescent="0.25">
      <c r="B150" s="300"/>
      <c r="C150" s="217" t="s">
        <v>1531</v>
      </c>
      <c r="D150" s="343">
        <f>[1]Residential!C157</f>
        <v>0.93974151183804699</v>
      </c>
      <c r="E150" s="293"/>
      <c r="F150" s="293"/>
      <c r="G150" s="293"/>
      <c r="H150" s="293"/>
      <c r="I150" s="293"/>
      <c r="J150" s="293"/>
      <c r="K150" s="293"/>
      <c r="L150" s="294"/>
    </row>
    <row r="151" spans="2:12" x14ac:dyDescent="0.25">
      <c r="B151" s="300"/>
      <c r="C151" s="217" t="s">
        <v>1532</v>
      </c>
      <c r="D151" s="343">
        <f>[1]Residential!C158</f>
        <v>2.1769092877582757E-2</v>
      </c>
      <c r="E151" s="302"/>
      <c r="F151" s="293"/>
      <c r="G151" s="293"/>
      <c r="H151" s="293"/>
      <c r="I151" s="293"/>
      <c r="J151" s="293"/>
      <c r="K151" s="293"/>
      <c r="L151" s="294"/>
    </row>
    <row r="152" spans="2:12" x14ac:dyDescent="0.25">
      <c r="B152" s="300"/>
      <c r="C152" s="217" t="s">
        <v>1533</v>
      </c>
      <c r="D152" s="343">
        <f>[1]Residential!C159</f>
        <v>3.2665107250925071E-2</v>
      </c>
      <c r="E152" s="293"/>
      <c r="F152" s="293"/>
      <c r="G152" s="293"/>
      <c r="H152" s="293"/>
      <c r="I152" s="293"/>
      <c r="J152" s="293"/>
      <c r="K152" s="293"/>
      <c r="L152" s="294"/>
    </row>
    <row r="153" spans="2:12" x14ac:dyDescent="0.25">
      <c r="B153" s="300"/>
      <c r="C153" s="217" t="s">
        <v>1534</v>
      </c>
      <c r="D153" s="343">
        <f>[1]Residential!C160</f>
        <v>5.8242880334451637E-3</v>
      </c>
      <c r="E153" s="293"/>
      <c r="F153" s="293"/>
      <c r="G153" s="293"/>
      <c r="H153" s="293"/>
      <c r="I153" s="293"/>
      <c r="J153" s="293"/>
      <c r="K153" s="293"/>
      <c r="L153" s="294"/>
    </row>
    <row r="154" spans="2:12" x14ac:dyDescent="0.25">
      <c r="B154" s="300"/>
      <c r="C154" s="217" t="s">
        <v>92</v>
      </c>
      <c r="D154" s="326"/>
      <c r="E154" s="293"/>
      <c r="F154" s="293"/>
      <c r="G154" s="293"/>
      <c r="H154" s="293"/>
      <c r="I154" s="293"/>
      <c r="J154" s="293"/>
      <c r="K154" s="293"/>
      <c r="L154" s="294"/>
    </row>
    <row r="155" spans="2:12" x14ac:dyDescent="0.25">
      <c r="B155" s="300"/>
      <c r="C155" s="217" t="s">
        <v>1367</v>
      </c>
      <c r="D155" s="326"/>
      <c r="E155" s="293"/>
      <c r="F155" s="293"/>
      <c r="G155" s="293"/>
      <c r="H155" s="293"/>
      <c r="I155" s="293"/>
      <c r="J155" s="293"/>
      <c r="K155" s="293"/>
      <c r="L155" s="294"/>
    </row>
    <row r="156" spans="2:12" x14ac:dyDescent="0.25">
      <c r="B156" s="300"/>
      <c r="C156" s="293"/>
      <c r="D156" s="293"/>
      <c r="E156" s="293"/>
      <c r="F156" s="293"/>
      <c r="G156" s="293"/>
      <c r="H156" s="293"/>
      <c r="I156" s="293"/>
      <c r="J156" s="293"/>
      <c r="K156" s="293"/>
      <c r="L156" s="294"/>
    </row>
    <row r="157" spans="2:12" x14ac:dyDescent="0.25">
      <c r="B157" s="300"/>
      <c r="C157" s="293"/>
      <c r="D157" s="293"/>
      <c r="E157" s="293"/>
      <c r="F157" s="293"/>
      <c r="G157" s="293"/>
      <c r="H157" s="293"/>
      <c r="I157" s="293"/>
      <c r="J157" s="293"/>
      <c r="K157" s="293"/>
      <c r="L157" s="294"/>
    </row>
    <row r="158" spans="2:12" x14ac:dyDescent="0.25">
      <c r="B158" s="346" t="s">
        <v>1535</v>
      </c>
      <c r="C158" s="331" t="s">
        <v>1536</v>
      </c>
      <c r="D158" s="293"/>
      <c r="E158" s="293"/>
      <c r="F158" s="293"/>
      <c r="G158" s="293"/>
      <c r="H158" s="293"/>
      <c r="I158" s="293"/>
      <c r="J158" s="293"/>
      <c r="K158" s="293"/>
      <c r="L158" s="294"/>
    </row>
    <row r="159" spans="2:12" x14ac:dyDescent="0.25">
      <c r="B159" s="300"/>
      <c r="C159" s="293"/>
      <c r="D159" s="293"/>
      <c r="E159" s="293"/>
      <c r="F159" s="293"/>
      <c r="G159" s="293"/>
      <c r="H159" s="293"/>
      <c r="I159" s="293"/>
      <c r="J159" s="293"/>
      <c r="K159" s="293"/>
      <c r="L159" s="294"/>
    </row>
    <row r="160" spans="2:12" ht="38.25" x14ac:dyDescent="0.25">
      <c r="B160" s="300"/>
      <c r="C160" s="293"/>
      <c r="D160" s="293"/>
      <c r="E160" s="216" t="s">
        <v>1475</v>
      </c>
      <c r="F160" s="293"/>
      <c r="G160" s="293"/>
      <c r="H160" s="293"/>
      <c r="I160" s="293"/>
      <c r="J160" s="293"/>
      <c r="K160" s="293"/>
      <c r="L160" s="294"/>
    </row>
    <row r="161" spans="2:12" x14ac:dyDescent="0.25">
      <c r="B161" s="300"/>
      <c r="C161" s="747" t="s">
        <v>1361</v>
      </c>
      <c r="D161" s="748"/>
      <c r="E161" s="343">
        <f>[1]Residential!D168</f>
        <v>0.74428741398784437</v>
      </c>
      <c r="F161" s="293"/>
      <c r="G161" s="293"/>
      <c r="H161" s="293"/>
      <c r="I161" s="293"/>
      <c r="J161" s="293"/>
      <c r="K161" s="293"/>
      <c r="L161" s="294"/>
    </row>
    <row r="162" spans="2:12" x14ac:dyDescent="0.25">
      <c r="B162" s="300"/>
      <c r="C162" s="747" t="s">
        <v>1362</v>
      </c>
      <c r="D162" s="748"/>
      <c r="E162" s="343">
        <f>[1]Residential!D169</f>
        <v>0.13619597305468248</v>
      </c>
      <c r="F162" s="293"/>
      <c r="G162" s="293"/>
      <c r="H162" s="293"/>
      <c r="I162" s="293"/>
      <c r="J162" s="293"/>
      <c r="K162" s="293"/>
      <c r="L162" s="294"/>
    </row>
    <row r="163" spans="2:12" x14ac:dyDescent="0.25">
      <c r="B163" s="300"/>
      <c r="C163" s="747" t="s">
        <v>1363</v>
      </c>
      <c r="D163" s="748"/>
      <c r="E163" s="343">
        <f>[1]Residential!D170</f>
        <v>4.4863405334133889E-2</v>
      </c>
      <c r="F163" s="293"/>
      <c r="G163" s="293"/>
      <c r="H163" s="293"/>
      <c r="I163" s="293"/>
      <c r="J163" s="293"/>
      <c r="K163" s="293"/>
      <c r="L163" s="294"/>
    </row>
    <row r="164" spans="2:12" x14ac:dyDescent="0.25">
      <c r="B164" s="300"/>
      <c r="C164" s="747" t="s">
        <v>1364</v>
      </c>
      <c r="D164" s="748"/>
      <c r="E164" s="343">
        <f>[1]Residential!D171</f>
        <v>4.8939031090539521E-2</v>
      </c>
      <c r="F164" s="351"/>
      <c r="G164" s="293"/>
      <c r="H164" s="293"/>
      <c r="I164" s="293"/>
      <c r="J164" s="293"/>
      <c r="K164" s="293"/>
      <c r="L164" s="294"/>
    </row>
    <row r="165" spans="2:12" x14ac:dyDescent="0.25">
      <c r="B165" s="300"/>
      <c r="C165" s="747" t="s">
        <v>1365</v>
      </c>
      <c r="D165" s="748"/>
      <c r="E165" s="343"/>
      <c r="F165" s="293"/>
      <c r="G165" s="293"/>
      <c r="H165" s="293"/>
      <c r="I165" s="293"/>
      <c r="J165" s="293"/>
      <c r="K165" s="293"/>
      <c r="L165" s="294"/>
    </row>
    <row r="166" spans="2:12" x14ac:dyDescent="0.25">
      <c r="B166" s="300"/>
      <c r="C166" s="747" t="s">
        <v>1366</v>
      </c>
      <c r="D166" s="748"/>
      <c r="E166" s="343">
        <f>[1]Residential!D173</f>
        <v>2.5714176532799535E-2</v>
      </c>
      <c r="F166" s="293"/>
      <c r="G166" s="293"/>
      <c r="H166" s="293"/>
      <c r="I166" s="293"/>
      <c r="J166" s="293"/>
      <c r="K166" s="293"/>
      <c r="L166" s="294"/>
    </row>
    <row r="167" spans="2:12" x14ac:dyDescent="0.25">
      <c r="B167" s="300"/>
      <c r="C167" s="747" t="s">
        <v>1367</v>
      </c>
      <c r="D167" s="748"/>
      <c r="E167" s="343">
        <f>[1]Residential!D174</f>
        <v>0</v>
      </c>
      <c r="F167" s="293"/>
      <c r="G167" s="293"/>
      <c r="H167" s="293"/>
      <c r="I167" s="293"/>
      <c r="J167" s="293"/>
      <c r="K167" s="293"/>
      <c r="L167" s="294"/>
    </row>
    <row r="168" spans="2:12" x14ac:dyDescent="0.25">
      <c r="B168" s="300"/>
      <c r="C168" s="293"/>
      <c r="D168" s="293"/>
      <c r="E168" s="293"/>
      <c r="F168" s="293"/>
      <c r="G168" s="302"/>
      <c r="H168" s="293"/>
      <c r="I168" s="293"/>
      <c r="J168" s="293"/>
      <c r="K168" s="293"/>
      <c r="L168" s="294"/>
    </row>
    <row r="169" spans="2:12" x14ac:dyDescent="0.25">
      <c r="B169" s="300"/>
      <c r="C169" s="293"/>
      <c r="D169" s="293"/>
      <c r="E169" s="293"/>
      <c r="F169" s="293"/>
      <c r="G169" s="293"/>
      <c r="H169" s="293"/>
      <c r="I169" s="293"/>
      <c r="J169" s="293"/>
      <c r="K169" s="293"/>
      <c r="L169" s="294"/>
    </row>
    <row r="170" spans="2:12" x14ac:dyDescent="0.25">
      <c r="B170" s="300" t="s">
        <v>1537</v>
      </c>
      <c r="C170" s="316" t="s">
        <v>1538</v>
      </c>
      <c r="D170" s="293"/>
      <c r="E170" s="293"/>
      <c r="F170" s="293"/>
      <c r="G170" s="293"/>
      <c r="H170" s="293"/>
      <c r="I170" s="293"/>
      <c r="J170" s="293"/>
      <c r="K170" s="293"/>
      <c r="L170" s="294"/>
    </row>
    <row r="171" spans="2:12" x14ac:dyDescent="0.25">
      <c r="B171" s="300"/>
      <c r="C171" s="316"/>
      <c r="D171" s="293"/>
      <c r="E171" s="293"/>
      <c r="F171" s="293"/>
      <c r="G171" s="293"/>
      <c r="H171" s="293"/>
      <c r="I171" s="293"/>
      <c r="J171" s="293"/>
      <c r="K171" s="293"/>
      <c r="L171" s="294"/>
    </row>
    <row r="172" spans="2:12" x14ac:dyDescent="0.25">
      <c r="B172" s="300"/>
      <c r="C172" s="747" t="s">
        <v>1539</v>
      </c>
      <c r="D172" s="748"/>
      <c r="E172" s="352">
        <f>[1]Residential!$D$179</f>
        <v>349736</v>
      </c>
      <c r="F172" s="320"/>
      <c r="G172" s="320"/>
      <c r="H172" s="320"/>
      <c r="I172" s="293"/>
      <c r="J172" s="314"/>
      <c r="K172" s="293"/>
      <c r="L172" s="294"/>
    </row>
    <row r="173" spans="2:12" x14ac:dyDescent="0.25">
      <c r="B173" s="300"/>
      <c r="C173" s="747" t="s">
        <v>1540</v>
      </c>
      <c r="D173" s="748"/>
      <c r="E173" s="490">
        <f>[1]Residential!$D$180</f>
        <v>78490.844525957014</v>
      </c>
      <c r="F173" s="320"/>
      <c r="G173" s="320"/>
      <c r="H173" s="320"/>
      <c r="I173" s="293"/>
      <c r="J173" s="293"/>
      <c r="K173" s="293"/>
      <c r="L173" s="294"/>
    </row>
    <row r="174" spans="2:12" s="62" customFormat="1" x14ac:dyDescent="0.25">
      <c r="B174" s="346"/>
      <c r="C174" s="314"/>
      <c r="D174" s="324"/>
      <c r="E174" s="320"/>
      <c r="F174" s="320"/>
      <c r="G174" s="320"/>
      <c r="H174" s="320"/>
      <c r="I174" s="323"/>
      <c r="J174" s="323"/>
      <c r="K174" s="323"/>
      <c r="L174" s="349"/>
    </row>
    <row r="175" spans="2:12" s="62" customFormat="1" ht="32.25" customHeight="1" x14ac:dyDescent="0.25">
      <c r="B175" s="346"/>
      <c r="C175" s="314"/>
      <c r="D175" s="324"/>
      <c r="E175" s="353" t="s">
        <v>1541</v>
      </c>
      <c r="F175" s="320"/>
      <c r="G175" s="320"/>
      <c r="H175" s="320"/>
      <c r="I175" s="323"/>
      <c r="J175" s="323"/>
      <c r="K175" s="323"/>
      <c r="L175" s="349"/>
    </row>
    <row r="176" spans="2:12" x14ac:dyDescent="0.25">
      <c r="B176" s="300"/>
      <c r="C176" s="747" t="s">
        <v>1542</v>
      </c>
      <c r="D176" s="748"/>
      <c r="E176" s="343">
        <f>[1]Residential!$D$183</f>
        <v>3.1085628278515374E-3</v>
      </c>
      <c r="F176" s="323"/>
      <c r="G176" s="323"/>
      <c r="H176" s="323"/>
      <c r="I176" s="293"/>
      <c r="J176" s="293"/>
      <c r="K176" s="293"/>
      <c r="L176" s="294"/>
    </row>
    <row r="177" spans="2:12" x14ac:dyDescent="0.25">
      <c r="B177" s="300"/>
      <c r="C177" s="747" t="s">
        <v>1543</v>
      </c>
      <c r="D177" s="748"/>
      <c r="E177" s="343">
        <f>[1]Residential!$D$184</f>
        <v>5.3162563325148343E-3</v>
      </c>
      <c r="F177" s="323"/>
      <c r="G177" s="323"/>
      <c r="H177" s="323"/>
      <c r="I177" s="293"/>
      <c r="J177" s="293"/>
      <c r="K177" s="293"/>
      <c r="L177" s="294"/>
    </row>
    <row r="178" spans="2:12" s="62" customFormat="1" x14ac:dyDescent="0.25">
      <c r="B178" s="346"/>
      <c r="C178" s="314"/>
      <c r="D178" s="314"/>
      <c r="E178" s="323"/>
      <c r="F178" s="323"/>
      <c r="G178" s="323"/>
      <c r="H178" s="323"/>
      <c r="I178" s="323"/>
      <c r="J178" s="323"/>
      <c r="K178" s="323"/>
      <c r="L178" s="349"/>
    </row>
    <row r="179" spans="2:12" s="62" customFormat="1" x14ac:dyDescent="0.25">
      <c r="B179" s="346"/>
      <c r="C179" s="314"/>
      <c r="D179" s="314"/>
      <c r="E179" s="323"/>
      <c r="F179" s="323"/>
      <c r="G179" s="323"/>
      <c r="H179" s="323"/>
      <c r="I179" s="323"/>
      <c r="J179" s="323"/>
      <c r="K179" s="323"/>
      <c r="L179" s="349"/>
    </row>
    <row r="180" spans="2:12" s="62" customFormat="1" ht="38.25" x14ac:dyDescent="0.25">
      <c r="B180" s="346"/>
      <c r="C180" s="354" t="s">
        <v>1544</v>
      </c>
      <c r="D180" s="355" t="s">
        <v>1545</v>
      </c>
      <c r="E180" s="355" t="s">
        <v>1546</v>
      </c>
      <c r="F180" s="355" t="s">
        <v>1547</v>
      </c>
      <c r="G180" s="323"/>
      <c r="H180" s="323"/>
      <c r="I180" s="323"/>
      <c r="J180" s="323"/>
      <c r="K180" s="323"/>
      <c r="L180" s="349"/>
    </row>
    <row r="181" spans="2:12" s="62" customFormat="1" x14ac:dyDescent="0.25">
      <c r="B181" s="346"/>
      <c r="C181" s="356" t="s">
        <v>1262</v>
      </c>
      <c r="D181" s="507">
        <f>[1]Residential!C188</f>
        <v>333569</v>
      </c>
      <c r="E181" s="507">
        <f>[1]Residential!D188</f>
        <v>22423.380368710106</v>
      </c>
      <c r="F181" s="307">
        <f>[1]Residential!E188</f>
        <v>0.37672806356375932</v>
      </c>
      <c r="G181" s="323"/>
      <c r="H181" s="323"/>
      <c r="I181" s="323"/>
      <c r="J181" s="323"/>
      <c r="K181" s="323"/>
      <c r="L181" s="349"/>
    </row>
    <row r="182" spans="2:12" s="62" customFormat="1" x14ac:dyDescent="0.25">
      <c r="B182" s="346"/>
      <c r="C182" s="356" t="s">
        <v>1263</v>
      </c>
      <c r="D182" s="507">
        <f>[1]Residential!C189</f>
        <v>15071</v>
      </c>
      <c r="E182" s="507">
        <f>[1]Residential!D189</f>
        <v>3718.5142881899974</v>
      </c>
      <c r="F182" s="307">
        <f>[1]Residential!E189</f>
        <v>6.2473572855178433E-2</v>
      </c>
      <c r="G182" s="323"/>
      <c r="H182" s="323"/>
      <c r="I182" s="323"/>
      <c r="J182" s="323"/>
      <c r="K182" s="323"/>
      <c r="L182" s="349"/>
    </row>
    <row r="183" spans="2:12" s="62" customFormat="1" x14ac:dyDescent="0.25">
      <c r="B183" s="346"/>
      <c r="C183" s="356" t="s">
        <v>1264</v>
      </c>
      <c r="D183" s="507">
        <f>[1]Residential!C190</f>
        <v>672</v>
      </c>
      <c r="E183" s="507">
        <f>[1]Residential!D190</f>
        <v>319.27990739000006</v>
      </c>
      <c r="F183" s="307">
        <f>[1]Residential!E190</f>
        <v>5.3641199171599423E-3</v>
      </c>
      <c r="G183" s="323"/>
      <c r="H183" s="323"/>
      <c r="I183" s="323"/>
      <c r="J183" s="323"/>
      <c r="K183" s="323"/>
      <c r="L183" s="349"/>
    </row>
    <row r="184" spans="2:12" s="62" customFormat="1" x14ac:dyDescent="0.25">
      <c r="B184" s="346"/>
      <c r="C184" s="356" t="s">
        <v>1265</v>
      </c>
      <c r="D184" s="507">
        <f>[1]Residential!C191</f>
        <v>163</v>
      </c>
      <c r="E184" s="507">
        <f>[1]Residential!D191</f>
        <v>110.95962802999999</v>
      </c>
      <c r="F184" s="307">
        <f>[1]Residential!E191</f>
        <v>1.8641973294904039E-3</v>
      </c>
      <c r="G184" s="323"/>
      <c r="H184" s="323"/>
      <c r="I184" s="323"/>
      <c r="J184" s="323"/>
      <c r="K184" s="323"/>
      <c r="L184" s="349"/>
    </row>
    <row r="185" spans="2:12" s="62" customFormat="1" x14ac:dyDescent="0.25">
      <c r="B185" s="346"/>
      <c r="C185" s="356" t="s">
        <v>1548</v>
      </c>
      <c r="D185" s="507">
        <f>[1]Residential!C192</f>
        <v>77</v>
      </c>
      <c r="E185" s="507">
        <f>[1]Residential!D192</f>
        <v>68.222631929999977</v>
      </c>
      <c r="F185" s="307">
        <f>[1]Residential!E192</f>
        <v>1.1461866853079855E-3</v>
      </c>
      <c r="G185" s="323"/>
      <c r="H185" s="323"/>
      <c r="I185" s="323"/>
      <c r="J185" s="323"/>
      <c r="K185" s="323"/>
      <c r="L185" s="349"/>
    </row>
    <row r="186" spans="2:12" s="62" customFormat="1" x14ac:dyDescent="0.25">
      <c r="B186" s="346"/>
      <c r="C186" s="356" t="s">
        <v>1549</v>
      </c>
      <c r="D186" s="507">
        <f>[1]Residential!C193</f>
        <v>184</v>
      </c>
      <c r="E186" s="507">
        <f>[1]Residential!D193</f>
        <v>810.7171768799999</v>
      </c>
      <c r="F186" s="307">
        <f>[1]Residential!E193</f>
        <v>1.3620600780160126E-2</v>
      </c>
      <c r="G186" s="323"/>
      <c r="H186" s="323"/>
      <c r="I186" s="323"/>
      <c r="J186" s="323"/>
      <c r="K186" s="323"/>
      <c r="L186" s="349"/>
    </row>
    <row r="187" spans="2:12" s="62" customFormat="1" x14ac:dyDescent="0.25">
      <c r="B187" s="346"/>
      <c r="C187" s="357" t="s">
        <v>1550</v>
      </c>
      <c r="D187" s="358">
        <f>SUM(D181:D186)</f>
        <v>349736</v>
      </c>
      <c r="E187" s="358">
        <f>SUM(E181:E186)</f>
        <v>27451.074001130102</v>
      </c>
      <c r="F187" s="359">
        <f>SUM(F181:F186)</f>
        <v>0.46119674113105619</v>
      </c>
      <c r="G187" s="323"/>
      <c r="H187" s="323"/>
      <c r="I187" s="323"/>
      <c r="J187" s="323"/>
      <c r="K187" s="323"/>
      <c r="L187" s="349"/>
    </row>
    <row r="188" spans="2:12" s="62" customFormat="1" x14ac:dyDescent="0.25">
      <c r="B188" s="346"/>
      <c r="C188" s="314"/>
      <c r="D188" s="314"/>
      <c r="E188" s="323"/>
      <c r="F188" s="323"/>
      <c r="G188" s="323"/>
      <c r="H188" s="323"/>
      <c r="I188" s="323"/>
      <c r="J188" s="323"/>
      <c r="K188" s="323"/>
      <c r="L188" s="349"/>
    </row>
    <row r="189" spans="2:12" x14ac:dyDescent="0.25">
      <c r="B189" s="300"/>
      <c r="C189" s="293"/>
      <c r="D189" s="293"/>
      <c r="E189" s="293"/>
      <c r="F189" s="293"/>
      <c r="G189" s="302"/>
      <c r="H189" s="293"/>
      <c r="I189" s="293"/>
      <c r="J189" s="293"/>
      <c r="K189" s="293"/>
      <c r="L189" s="294"/>
    </row>
    <row r="190" spans="2:12" x14ac:dyDescent="0.25">
      <c r="B190" s="300" t="s">
        <v>1551</v>
      </c>
      <c r="C190" s="331" t="s">
        <v>1552</v>
      </c>
      <c r="D190" s="293"/>
      <c r="E190" s="293"/>
      <c r="F190" s="293"/>
      <c r="G190" s="302"/>
      <c r="H190" s="293"/>
      <c r="I190" s="293"/>
      <c r="J190" s="293"/>
      <c r="K190" s="293"/>
      <c r="L190" s="294"/>
    </row>
    <row r="191" spans="2:12" x14ac:dyDescent="0.25">
      <c r="B191" s="300"/>
      <c r="C191" s="331"/>
      <c r="D191" s="293"/>
      <c r="E191" s="293"/>
      <c r="F191" s="293"/>
      <c r="G191" s="302"/>
      <c r="H191" s="293"/>
      <c r="I191" s="293"/>
      <c r="J191" s="293"/>
      <c r="K191" s="293"/>
      <c r="L191" s="294"/>
    </row>
    <row r="192" spans="2:12" x14ac:dyDescent="0.25">
      <c r="B192" s="300"/>
      <c r="C192" s="293"/>
      <c r="D192" s="201" t="s">
        <v>1317</v>
      </c>
      <c r="E192" s="201" t="s">
        <v>1339</v>
      </c>
      <c r="F192" s="201" t="s">
        <v>1340</v>
      </c>
      <c r="G192" s="293"/>
      <c r="H192" s="293"/>
      <c r="I192" s="293"/>
      <c r="J192" s="293"/>
      <c r="K192" s="293"/>
      <c r="L192" s="294"/>
    </row>
    <row r="193" spans="2:12" x14ac:dyDescent="0.25">
      <c r="B193" s="300"/>
      <c r="C193" s="217" t="s">
        <v>1310</v>
      </c>
      <c r="D193" s="360">
        <f>F193+E193</f>
        <v>0</v>
      </c>
      <c r="E193" s="361">
        <v>0</v>
      </c>
      <c r="F193" s="362">
        <f>SUM(E199:E217)</f>
        <v>0</v>
      </c>
      <c r="G193" s="293"/>
      <c r="H193" s="293"/>
      <c r="I193" s="293"/>
      <c r="J193" s="293"/>
      <c r="K193" s="293"/>
      <c r="L193" s="294"/>
    </row>
    <row r="194" spans="2:12" s="62" customFormat="1" x14ac:dyDescent="0.25">
      <c r="B194" s="346"/>
      <c r="C194" s="314"/>
      <c r="D194" s="323"/>
      <c r="E194" s="323"/>
      <c r="F194" s="301"/>
      <c r="G194" s="323"/>
      <c r="H194" s="323"/>
      <c r="I194" s="323"/>
      <c r="J194" s="323"/>
      <c r="K194" s="323"/>
      <c r="L194" s="349"/>
    </row>
    <row r="195" spans="2:12" x14ac:dyDescent="0.25">
      <c r="B195" s="300"/>
      <c r="C195" s="331"/>
      <c r="D195" s="293"/>
      <c r="E195" s="293"/>
      <c r="F195" s="293"/>
      <c r="G195" s="302"/>
      <c r="H195" s="293"/>
      <c r="I195" s="293"/>
      <c r="J195" s="293"/>
      <c r="K195" s="293"/>
      <c r="L195" s="294"/>
    </row>
    <row r="196" spans="2:12" s="323" customFormat="1" x14ac:dyDescent="0.25">
      <c r="B196" s="346"/>
      <c r="C196" s="804" t="s">
        <v>1553</v>
      </c>
      <c r="D196" s="805"/>
      <c r="E196" s="805"/>
      <c r="F196" s="805"/>
      <c r="G196" s="805"/>
      <c r="H196" s="805"/>
      <c r="I196" s="805"/>
      <c r="J196" s="805"/>
      <c r="K196" s="806"/>
      <c r="L196" s="349"/>
    </row>
    <row r="197" spans="2:12" ht="38.25" customHeight="1" x14ac:dyDescent="0.25">
      <c r="B197" s="300"/>
      <c r="C197" s="778" t="s">
        <v>1554</v>
      </c>
      <c r="D197" s="807" t="s">
        <v>1555</v>
      </c>
      <c r="E197" s="807" t="s">
        <v>1556</v>
      </c>
      <c r="F197" s="809" t="s">
        <v>1283</v>
      </c>
      <c r="G197" s="810"/>
      <c r="H197" s="811"/>
      <c r="I197" s="807" t="s">
        <v>1557</v>
      </c>
      <c r="J197" s="807" t="s">
        <v>1558</v>
      </c>
      <c r="K197" s="807" t="s">
        <v>1559</v>
      </c>
      <c r="L197" s="294"/>
    </row>
    <row r="198" spans="2:12" x14ac:dyDescent="0.25">
      <c r="B198" s="300"/>
      <c r="C198" s="779"/>
      <c r="D198" s="808"/>
      <c r="E198" s="808"/>
      <c r="F198" s="363" t="s">
        <v>1287</v>
      </c>
      <c r="G198" s="363" t="s">
        <v>1288</v>
      </c>
      <c r="H198" s="363" t="s">
        <v>1289</v>
      </c>
      <c r="I198" s="808"/>
      <c r="J198" s="808"/>
      <c r="K198" s="808"/>
      <c r="L198" s="294"/>
    </row>
    <row r="199" spans="2:12" x14ac:dyDescent="0.25">
      <c r="B199" s="300"/>
      <c r="C199" s="364"/>
      <c r="D199" s="365"/>
      <c r="E199" s="366"/>
      <c r="F199" s="367"/>
      <c r="G199" s="367"/>
      <c r="H199" s="367"/>
      <c r="I199" s="365"/>
      <c r="J199" s="365"/>
      <c r="K199" s="364"/>
      <c r="L199" s="294"/>
    </row>
    <row r="200" spans="2:12" x14ac:dyDescent="0.25">
      <c r="B200" s="300"/>
      <c r="C200" s="364"/>
      <c r="D200" s="365"/>
      <c r="E200" s="366"/>
      <c r="F200" s="367"/>
      <c r="G200" s="367"/>
      <c r="H200" s="367"/>
      <c r="I200" s="365"/>
      <c r="J200" s="365"/>
      <c r="K200" s="364"/>
      <c r="L200" s="294"/>
    </row>
    <row r="201" spans="2:12" x14ac:dyDescent="0.25">
      <c r="B201" s="300"/>
      <c r="C201" s="368"/>
      <c r="D201" s="369"/>
      <c r="E201" s="366"/>
      <c r="F201" s="367"/>
      <c r="G201" s="367"/>
      <c r="H201" s="367"/>
      <c r="I201" s="365"/>
      <c r="J201" s="365"/>
      <c r="K201" s="368"/>
      <c r="L201" s="294"/>
    </row>
    <row r="202" spans="2:12" x14ac:dyDescent="0.25">
      <c r="B202" s="300"/>
      <c r="C202" s="368"/>
      <c r="D202" s="369"/>
      <c r="E202" s="366"/>
      <c r="F202" s="367"/>
      <c r="G202" s="367"/>
      <c r="H202" s="367"/>
      <c r="I202" s="365"/>
      <c r="J202" s="365"/>
      <c r="K202" s="368"/>
      <c r="L202" s="294"/>
    </row>
    <row r="203" spans="2:12" x14ac:dyDescent="0.25">
      <c r="B203" s="300"/>
      <c r="C203" s="368"/>
      <c r="D203" s="369"/>
      <c r="E203" s="366"/>
      <c r="F203" s="367"/>
      <c r="G203" s="367"/>
      <c r="H203" s="367"/>
      <c r="I203" s="365"/>
      <c r="J203" s="365"/>
      <c r="K203" s="368"/>
      <c r="L203" s="294"/>
    </row>
    <row r="204" spans="2:12" x14ac:dyDescent="0.25">
      <c r="B204" s="300"/>
      <c r="C204" s="368"/>
      <c r="D204" s="369"/>
      <c r="E204" s="366"/>
      <c r="F204" s="367"/>
      <c r="G204" s="367"/>
      <c r="H204" s="367"/>
      <c r="I204" s="365"/>
      <c r="J204" s="365"/>
      <c r="K204" s="368"/>
      <c r="L204" s="294"/>
    </row>
    <row r="205" spans="2:12" x14ac:dyDescent="0.25">
      <c r="B205" s="300"/>
      <c r="C205" s="368"/>
      <c r="D205" s="369"/>
      <c r="E205" s="366"/>
      <c r="F205" s="367"/>
      <c r="G205" s="367"/>
      <c r="H205" s="367"/>
      <c r="I205" s="365"/>
      <c r="J205" s="365"/>
      <c r="K205" s="368"/>
      <c r="L205" s="294"/>
    </row>
    <row r="206" spans="2:12" x14ac:dyDescent="0.25">
      <c r="B206" s="300"/>
      <c r="C206" s="368"/>
      <c r="D206" s="369"/>
      <c r="E206" s="366"/>
      <c r="F206" s="367"/>
      <c r="G206" s="367"/>
      <c r="H206" s="367"/>
      <c r="I206" s="365"/>
      <c r="J206" s="365"/>
      <c r="K206" s="368"/>
      <c r="L206" s="294"/>
    </row>
    <row r="207" spans="2:12" x14ac:dyDescent="0.25">
      <c r="B207" s="300"/>
      <c r="C207" s="368"/>
      <c r="D207" s="369"/>
      <c r="E207" s="366"/>
      <c r="F207" s="367"/>
      <c r="G207" s="367"/>
      <c r="H207" s="367"/>
      <c r="I207" s="365"/>
      <c r="J207" s="365"/>
      <c r="K207" s="368"/>
      <c r="L207" s="294"/>
    </row>
    <row r="208" spans="2:12" x14ac:dyDescent="0.25">
      <c r="B208" s="300"/>
      <c r="C208" s="368"/>
      <c r="D208" s="369"/>
      <c r="E208" s="366"/>
      <c r="F208" s="367"/>
      <c r="G208" s="367"/>
      <c r="H208" s="367"/>
      <c r="I208" s="365"/>
      <c r="J208" s="365"/>
      <c r="K208" s="368"/>
      <c r="L208" s="294"/>
    </row>
    <row r="209" spans="2:12" x14ac:dyDescent="0.25">
      <c r="B209" s="300"/>
      <c r="C209" s="368"/>
      <c r="D209" s="369"/>
      <c r="E209" s="366"/>
      <c r="F209" s="367"/>
      <c r="G209" s="367"/>
      <c r="H209" s="367"/>
      <c r="I209" s="365"/>
      <c r="J209" s="369"/>
      <c r="K209" s="368"/>
      <c r="L209" s="294"/>
    </row>
    <row r="210" spans="2:12" x14ac:dyDescent="0.25">
      <c r="B210" s="300"/>
      <c r="C210" s="368"/>
      <c r="D210" s="369"/>
      <c r="E210" s="366"/>
      <c r="F210" s="367"/>
      <c r="G210" s="367"/>
      <c r="H210" s="367"/>
      <c r="I210" s="365"/>
      <c r="J210" s="365"/>
      <c r="K210" s="368"/>
      <c r="L210" s="294"/>
    </row>
    <row r="211" spans="2:12" x14ac:dyDescent="0.25">
      <c r="B211" s="300"/>
      <c r="C211" s="368"/>
      <c r="D211" s="369"/>
      <c r="E211" s="366"/>
      <c r="F211" s="367"/>
      <c r="G211" s="367"/>
      <c r="H211" s="367"/>
      <c r="I211" s="365"/>
      <c r="J211" s="365"/>
      <c r="K211" s="368"/>
      <c r="L211" s="294"/>
    </row>
    <row r="212" spans="2:12" x14ac:dyDescent="0.25">
      <c r="B212" s="300"/>
      <c r="C212" s="368"/>
      <c r="D212" s="369"/>
      <c r="E212" s="366"/>
      <c r="F212" s="367"/>
      <c r="G212" s="367"/>
      <c r="H212" s="367"/>
      <c r="I212" s="365"/>
      <c r="J212" s="365"/>
      <c r="K212" s="368"/>
      <c r="L212" s="294"/>
    </row>
    <row r="213" spans="2:12" x14ac:dyDescent="0.25">
      <c r="B213" s="300"/>
      <c r="C213" s="368"/>
      <c r="D213" s="369"/>
      <c r="E213" s="366"/>
      <c r="F213" s="367"/>
      <c r="G213" s="367"/>
      <c r="H213" s="367"/>
      <c r="I213" s="365"/>
      <c r="J213" s="365"/>
      <c r="K213" s="368"/>
      <c r="L213" s="294"/>
    </row>
    <row r="214" spans="2:12" x14ac:dyDescent="0.25">
      <c r="B214" s="300"/>
      <c r="C214" s="368"/>
      <c r="D214" s="369"/>
      <c r="E214" s="366"/>
      <c r="F214" s="367"/>
      <c r="G214" s="367"/>
      <c r="H214" s="367"/>
      <c r="I214" s="365"/>
      <c r="J214" s="365"/>
      <c r="K214" s="368"/>
      <c r="L214" s="294"/>
    </row>
    <row r="215" spans="2:12" x14ac:dyDescent="0.25">
      <c r="B215" s="300"/>
      <c r="C215" s="368"/>
      <c r="D215" s="369"/>
      <c r="E215" s="366"/>
      <c r="F215" s="367"/>
      <c r="G215" s="367"/>
      <c r="H215" s="367"/>
      <c r="I215" s="365"/>
      <c r="J215" s="365"/>
      <c r="K215" s="368"/>
      <c r="L215" s="294"/>
    </row>
    <row r="216" spans="2:12" x14ac:dyDescent="0.25">
      <c r="B216" s="300"/>
      <c r="C216" s="368"/>
      <c r="D216" s="369"/>
      <c r="E216" s="366"/>
      <c r="F216" s="367"/>
      <c r="G216" s="367"/>
      <c r="H216" s="367"/>
      <c r="I216" s="365"/>
      <c r="J216" s="365"/>
      <c r="K216" s="368"/>
      <c r="L216" s="294"/>
    </row>
    <row r="217" spans="2:12" x14ac:dyDescent="0.25">
      <c r="B217" s="300"/>
      <c r="C217" s="364"/>
      <c r="D217" s="365"/>
      <c r="E217" s="370"/>
      <c r="F217" s="371"/>
      <c r="G217" s="371"/>
      <c r="H217" s="371"/>
      <c r="I217" s="365"/>
      <c r="J217" s="365"/>
      <c r="K217" s="364"/>
      <c r="L217" s="294"/>
    </row>
    <row r="218" spans="2:12" ht="15.75" thickBot="1" x14ac:dyDescent="0.3">
      <c r="B218" s="372"/>
      <c r="C218" s="373"/>
      <c r="D218" s="373"/>
      <c r="E218" s="373"/>
      <c r="F218" s="373"/>
      <c r="G218" s="373"/>
      <c r="H218" s="373"/>
      <c r="I218" s="373"/>
      <c r="J218" s="373"/>
      <c r="K218" s="373"/>
      <c r="L218" s="374"/>
    </row>
    <row r="219" spans="2:12" x14ac:dyDescent="0.25">
      <c r="B219" s="375"/>
    </row>
    <row r="220" spans="2:12" x14ac:dyDescent="0.25">
      <c r="B220" s="375"/>
    </row>
    <row r="221" spans="2:12" x14ac:dyDescent="0.25">
      <c r="B221" s="375"/>
    </row>
    <row r="222" spans="2:12" x14ac:dyDescent="0.25">
      <c r="B222" s="375"/>
    </row>
    <row r="223" spans="2:12" x14ac:dyDescent="0.25">
      <c r="B223" s="375"/>
    </row>
    <row r="224" spans="2:12" x14ac:dyDescent="0.25">
      <c r="B224" s="375"/>
    </row>
    <row r="225" spans="2:2" x14ac:dyDescent="0.25">
      <c r="B225" s="375"/>
    </row>
    <row r="226" spans="2:2" x14ac:dyDescent="0.25">
      <c r="B226" s="375"/>
    </row>
    <row r="227" spans="2:2" x14ac:dyDescent="0.25">
      <c r="B227" s="375"/>
    </row>
    <row r="228" spans="2:2" x14ac:dyDescent="0.25">
      <c r="B228" s="375"/>
    </row>
    <row r="229" spans="2:2" x14ac:dyDescent="0.25">
      <c r="B229" s="375"/>
    </row>
    <row r="230" spans="2:2" x14ac:dyDescent="0.25">
      <c r="B230" s="375"/>
    </row>
    <row r="231" spans="2:2" x14ac:dyDescent="0.25">
      <c r="B231" s="375"/>
    </row>
    <row r="232" spans="2:2" x14ac:dyDescent="0.25">
      <c r="B232" s="375"/>
    </row>
    <row r="233" spans="2:2" x14ac:dyDescent="0.25">
      <c r="B233" s="375"/>
    </row>
    <row r="234" spans="2:2" x14ac:dyDescent="0.25">
      <c r="B234" s="375"/>
    </row>
    <row r="235" spans="2:2" x14ac:dyDescent="0.25">
      <c r="B235" s="375"/>
    </row>
    <row r="236" spans="2:2" x14ac:dyDescent="0.25">
      <c r="B236" s="375"/>
    </row>
    <row r="237" spans="2:2" x14ac:dyDescent="0.25">
      <c r="B237" s="375"/>
    </row>
    <row r="238" spans="2:2" x14ac:dyDescent="0.25">
      <c r="B238" s="375"/>
    </row>
    <row r="239" spans="2:2" x14ac:dyDescent="0.25">
      <c r="B239" s="375"/>
    </row>
    <row r="240" spans="2:2" x14ac:dyDescent="0.25">
      <c r="B240" s="375"/>
    </row>
    <row r="241" spans="2:2" x14ac:dyDescent="0.25">
      <c r="B241" s="375"/>
    </row>
    <row r="242" spans="2:2" x14ac:dyDescent="0.25">
      <c r="B242" s="375"/>
    </row>
    <row r="243" spans="2:2" x14ac:dyDescent="0.25">
      <c r="B243" s="375"/>
    </row>
    <row r="244" spans="2:2" x14ac:dyDescent="0.25">
      <c r="B244" s="375"/>
    </row>
    <row r="245" spans="2:2" x14ac:dyDescent="0.25">
      <c r="B245" s="375"/>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A9804052</cp:lastModifiedBy>
  <cp:lastPrinted>2021-05-07T07:20:57Z</cp:lastPrinted>
  <dcterms:created xsi:type="dcterms:W3CDTF">2016-04-21T08:07:20Z</dcterms:created>
  <dcterms:modified xsi:type="dcterms:W3CDTF">2023-02-09T07:51:34Z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