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https://groupebpce-my.sharepoint.com/personal/gregory_rousseau_creditfoncier_fr/Documents/CP/REPORTINGS_SCF/T+42_HTT/20210930/LAST/"/>
    </mc:Choice>
  </mc:AlternateContent>
  <xr:revisionPtr revIDLastSave="4" documentId="13_ncr:1_{961EC2E8-87FD-4F3E-BE8F-6242CD64071C}" xr6:coauthVersionLast="45" xr6:coauthVersionMax="45" xr10:uidLastSave="{47E28061-6DF7-473B-94DA-5BD504F9CCDE}"/>
  <bookViews>
    <workbookView xWindow="-110" yWindow="-110" windowWidth="19420" windowHeight="10420" tabRatio="902" activeTab="3" xr2:uid="{00000000-000D-0000-FFFF-FFFF00000000}"/>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E. Optional ECB-ECAIs data" sheetId="24" r:id="rId14"/>
    <sheet name="F1.Optional Sustainable M data" sheetId="26" r:id="rId15"/>
    <sheet name="Temp. Optional COVID 19 impact" sheetId="25" r:id="rId16"/>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Assets'!$A$1:$G$579</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13">'E. Optional ECB-ECAIs data'!$A$2:$G$87</definedName>
    <definedName name="_xlnm.Print_Area" localSheetId="0">Introduction!$B$2:$J$49</definedName>
    <definedName name="_xlnm.Print_Area" localSheetId="15">'Temp. Optional COVID 19 impact'!$A$1:$I$34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27" i="26" l="1"/>
  <c r="C327" i="26"/>
  <c r="F324" i="26" s="1"/>
  <c r="D252" i="26"/>
  <c r="C252" i="26"/>
  <c r="F251" i="26" s="1"/>
  <c r="D239" i="26"/>
  <c r="G231" i="26" s="1"/>
  <c r="C239" i="26"/>
  <c r="F237" i="26" s="1"/>
  <c r="D595" i="26"/>
  <c r="G592" i="26" s="1"/>
  <c r="C595" i="26"/>
  <c r="F591" i="26" s="1"/>
  <c r="F595" i="26" s="1"/>
  <c r="D588" i="26"/>
  <c r="G585" i="26" s="1"/>
  <c r="C588" i="26"/>
  <c r="F586" i="26" s="1"/>
  <c r="G582" i="26"/>
  <c r="F580" i="26"/>
  <c r="D576" i="26"/>
  <c r="G573" i="26" s="1"/>
  <c r="C576" i="26"/>
  <c r="F574" i="26" s="1"/>
  <c r="G552" i="26"/>
  <c r="F552" i="26"/>
  <c r="G551" i="26"/>
  <c r="F551" i="26"/>
  <c r="G550" i="26"/>
  <c r="F550" i="26"/>
  <c r="G549" i="26"/>
  <c r="F549" i="26"/>
  <c r="G548" i="26"/>
  <c r="F548" i="26"/>
  <c r="G547" i="26"/>
  <c r="F547" i="26"/>
  <c r="G546" i="26"/>
  <c r="F546" i="26"/>
  <c r="G545" i="26"/>
  <c r="F545" i="26"/>
  <c r="G544" i="26"/>
  <c r="F544" i="26"/>
  <c r="G543" i="26"/>
  <c r="F543" i="26"/>
  <c r="G542" i="26"/>
  <c r="F542" i="26"/>
  <c r="G541" i="26"/>
  <c r="F541" i="26"/>
  <c r="G540" i="26"/>
  <c r="F540" i="26"/>
  <c r="G539" i="26"/>
  <c r="F539" i="26"/>
  <c r="G538" i="26"/>
  <c r="F538" i="26"/>
  <c r="G537" i="26"/>
  <c r="F537" i="26"/>
  <c r="G536" i="26"/>
  <c r="F536" i="26"/>
  <c r="G535" i="26"/>
  <c r="F535" i="26"/>
  <c r="G495" i="26"/>
  <c r="F495" i="26"/>
  <c r="G494" i="26"/>
  <c r="F494" i="26"/>
  <c r="G493" i="26"/>
  <c r="F493" i="26"/>
  <c r="G492" i="26"/>
  <c r="F492" i="26"/>
  <c r="G491" i="26"/>
  <c r="F491" i="26"/>
  <c r="G490" i="26"/>
  <c r="F490" i="26"/>
  <c r="G489" i="26"/>
  <c r="F489" i="26"/>
  <c r="G488" i="26"/>
  <c r="F488" i="26"/>
  <c r="G473" i="26"/>
  <c r="F473" i="26"/>
  <c r="G472" i="26"/>
  <c r="F472" i="26"/>
  <c r="G471" i="26"/>
  <c r="F471" i="26"/>
  <c r="G470" i="26"/>
  <c r="F470" i="26"/>
  <c r="G469" i="26"/>
  <c r="F469" i="26"/>
  <c r="G468" i="26"/>
  <c r="F468" i="26"/>
  <c r="G467" i="26"/>
  <c r="F467" i="26"/>
  <c r="G466" i="26"/>
  <c r="F466" i="26"/>
  <c r="G460" i="26"/>
  <c r="F460" i="26"/>
  <c r="G459" i="26"/>
  <c r="F459" i="26"/>
  <c r="G458" i="26"/>
  <c r="F458" i="26"/>
  <c r="G457" i="26"/>
  <c r="F457" i="26"/>
  <c r="G456" i="26"/>
  <c r="F456" i="26"/>
  <c r="G455" i="26"/>
  <c r="F455" i="26"/>
  <c r="G454" i="26"/>
  <c r="F454" i="26"/>
  <c r="G453" i="26"/>
  <c r="F453" i="26"/>
  <c r="G452" i="26"/>
  <c r="F452" i="26"/>
  <c r="G451" i="26"/>
  <c r="F451" i="26"/>
  <c r="G450" i="26"/>
  <c r="F450" i="26"/>
  <c r="G449" i="26"/>
  <c r="F449" i="26"/>
  <c r="G448" i="26"/>
  <c r="F448" i="26"/>
  <c r="G447" i="26"/>
  <c r="F447" i="26"/>
  <c r="G446" i="26"/>
  <c r="F446" i="26"/>
  <c r="G445" i="26"/>
  <c r="F445" i="26"/>
  <c r="G444" i="26"/>
  <c r="F444" i="26"/>
  <c r="G443" i="26"/>
  <c r="F443" i="26"/>
  <c r="G442" i="26"/>
  <c r="F442" i="26"/>
  <c r="G441" i="26"/>
  <c r="F441" i="26"/>
  <c r="G440" i="26"/>
  <c r="F440" i="26"/>
  <c r="G439" i="26"/>
  <c r="F439" i="26"/>
  <c r="G438" i="26"/>
  <c r="F438" i="26"/>
  <c r="G437" i="26"/>
  <c r="F437" i="26"/>
  <c r="D381" i="26"/>
  <c r="G380" i="26" s="1"/>
  <c r="C381" i="26"/>
  <c r="F380" i="26" s="1"/>
  <c r="F379" i="26"/>
  <c r="D374" i="26"/>
  <c r="G371" i="26" s="1"/>
  <c r="C374" i="26"/>
  <c r="F372" i="26" s="1"/>
  <c r="G363" i="26"/>
  <c r="F363" i="26"/>
  <c r="G362" i="26"/>
  <c r="F362" i="26"/>
  <c r="G361" i="26"/>
  <c r="F361" i="26"/>
  <c r="G360" i="26"/>
  <c r="F360" i="26"/>
  <c r="G359" i="26"/>
  <c r="F359" i="26"/>
  <c r="G358" i="26"/>
  <c r="F358" i="26"/>
  <c r="G357" i="26"/>
  <c r="F357" i="26"/>
  <c r="G356" i="26"/>
  <c r="F356" i="26"/>
  <c r="G355" i="26"/>
  <c r="F355" i="26"/>
  <c r="G354" i="26"/>
  <c r="F354" i="26"/>
  <c r="G349" i="26"/>
  <c r="F349" i="26"/>
  <c r="G348" i="26"/>
  <c r="F348" i="26"/>
  <c r="G347" i="26"/>
  <c r="F347" i="26"/>
  <c r="G346" i="26"/>
  <c r="F346" i="26"/>
  <c r="G345" i="26"/>
  <c r="F345" i="26"/>
  <c r="G344" i="26"/>
  <c r="F344" i="26"/>
  <c r="G343" i="26"/>
  <c r="F343" i="26"/>
  <c r="G342" i="26"/>
  <c r="F342" i="26"/>
  <c r="G341" i="26"/>
  <c r="F341" i="26"/>
  <c r="G340" i="26"/>
  <c r="F340" i="26"/>
  <c r="G339" i="26"/>
  <c r="F339" i="26"/>
  <c r="G338" i="26"/>
  <c r="F338" i="26"/>
  <c r="G337" i="26"/>
  <c r="F337" i="26"/>
  <c r="G336" i="26"/>
  <c r="F336" i="26"/>
  <c r="G335" i="26"/>
  <c r="F335" i="26"/>
  <c r="G334" i="26"/>
  <c r="F334" i="26"/>
  <c r="G333" i="26"/>
  <c r="F333" i="26"/>
  <c r="G332" i="26"/>
  <c r="F332" i="26"/>
  <c r="G326" i="26"/>
  <c r="G325" i="26"/>
  <c r="F325" i="26"/>
  <c r="G324" i="26"/>
  <c r="G323" i="26"/>
  <c r="G322" i="26"/>
  <c r="G321" i="26"/>
  <c r="F321" i="26"/>
  <c r="G320" i="26"/>
  <c r="G319" i="26"/>
  <c r="G318" i="26"/>
  <c r="G317" i="26"/>
  <c r="F317" i="26"/>
  <c r="G316" i="26"/>
  <c r="G315" i="26"/>
  <c r="G314" i="26"/>
  <c r="G313" i="26"/>
  <c r="F313" i="26"/>
  <c r="G312" i="26"/>
  <c r="G311" i="26"/>
  <c r="G310" i="26"/>
  <c r="G309" i="26"/>
  <c r="F309" i="26"/>
  <c r="G273" i="26"/>
  <c r="F273" i="26"/>
  <c r="G272" i="26"/>
  <c r="F272" i="26"/>
  <c r="G271" i="26"/>
  <c r="F271" i="26"/>
  <c r="G270" i="26"/>
  <c r="F270" i="26"/>
  <c r="G269" i="26"/>
  <c r="F269" i="26"/>
  <c r="G268" i="26"/>
  <c r="F268" i="26"/>
  <c r="G267" i="26"/>
  <c r="F267" i="26"/>
  <c r="G266" i="26"/>
  <c r="F266" i="26"/>
  <c r="G251" i="26"/>
  <c r="G250" i="26"/>
  <c r="G249" i="26"/>
  <c r="G248" i="26"/>
  <c r="G247" i="26"/>
  <c r="G246" i="26"/>
  <c r="G245" i="26"/>
  <c r="G244" i="26"/>
  <c r="F244" i="26"/>
  <c r="G235" i="26"/>
  <c r="G234" i="26"/>
  <c r="G233" i="26"/>
  <c r="G232" i="26"/>
  <c r="G227" i="26"/>
  <c r="G226" i="26"/>
  <c r="G225" i="26"/>
  <c r="G224" i="26"/>
  <c r="G219" i="26"/>
  <c r="G218" i="26"/>
  <c r="G217" i="26"/>
  <c r="G216" i="26"/>
  <c r="F98" i="26"/>
  <c r="D98" i="26"/>
  <c r="C98" i="26"/>
  <c r="F94" i="26"/>
  <c r="D94" i="26"/>
  <c r="C94" i="26"/>
  <c r="F66" i="26"/>
  <c r="D66" i="26"/>
  <c r="C66" i="26"/>
  <c r="F36" i="26"/>
  <c r="C30" i="26"/>
  <c r="F35" i="26" s="1"/>
  <c r="C19" i="26"/>
  <c r="F28" i="26" l="1"/>
  <c r="F350" i="26"/>
  <c r="G368" i="26"/>
  <c r="G373" i="26"/>
  <c r="F474" i="26"/>
  <c r="F37" i="26"/>
  <c r="G274" i="26"/>
  <c r="G474" i="26"/>
  <c r="F377" i="26"/>
  <c r="G593" i="26"/>
  <c r="F378" i="26"/>
  <c r="F381" i="26" s="1"/>
  <c r="G563" i="26"/>
  <c r="G594" i="26"/>
  <c r="F568" i="26"/>
  <c r="G568" i="26"/>
  <c r="G558" i="26"/>
  <c r="G570" i="26"/>
  <c r="G560" i="26"/>
  <c r="G574" i="26"/>
  <c r="G562" i="26"/>
  <c r="F575" i="26"/>
  <c r="G567" i="26"/>
  <c r="F563" i="26"/>
  <c r="G575" i="26"/>
  <c r="G228" i="26"/>
  <c r="G229" i="26"/>
  <c r="G237" i="26"/>
  <c r="G236" i="26"/>
  <c r="G230" i="26"/>
  <c r="G238" i="26"/>
  <c r="G220" i="26"/>
  <c r="G221" i="26"/>
  <c r="G222" i="26"/>
  <c r="G215" i="26"/>
  <c r="G223" i="26"/>
  <c r="G591" i="26"/>
  <c r="G595" i="26" s="1"/>
  <c r="F587" i="26"/>
  <c r="G580" i="26"/>
  <c r="G587" i="26"/>
  <c r="G583" i="26"/>
  <c r="G578" i="26"/>
  <c r="F584" i="26"/>
  <c r="F579" i="26"/>
  <c r="G584" i="26"/>
  <c r="F583" i="26"/>
  <c r="G579" i="26"/>
  <c r="G586" i="26"/>
  <c r="F571" i="26"/>
  <c r="F559" i="26"/>
  <c r="G564" i="26"/>
  <c r="G571" i="26"/>
  <c r="F564" i="26"/>
  <c r="F572" i="26"/>
  <c r="G559" i="26"/>
  <c r="G566" i="26"/>
  <c r="F560" i="26"/>
  <c r="F567" i="26"/>
  <c r="G572" i="26"/>
  <c r="G553" i="26"/>
  <c r="F553" i="26"/>
  <c r="F496" i="26"/>
  <c r="G496" i="26"/>
  <c r="F461" i="26"/>
  <c r="G461" i="26"/>
  <c r="F369" i="26"/>
  <c r="G369" i="26"/>
  <c r="G370" i="26"/>
  <c r="G372" i="26"/>
  <c r="F370" i="26"/>
  <c r="F373" i="26"/>
  <c r="F364" i="26"/>
  <c r="G364" i="26"/>
  <c r="G350" i="26"/>
  <c r="F310" i="26"/>
  <c r="F314" i="26"/>
  <c r="F318" i="26"/>
  <c r="F322" i="26"/>
  <c r="F326" i="26"/>
  <c r="F311" i="26"/>
  <c r="F315" i="26"/>
  <c r="F319" i="26"/>
  <c r="F323" i="26"/>
  <c r="F312" i="26"/>
  <c r="F316" i="26"/>
  <c r="F320" i="26"/>
  <c r="G327" i="26"/>
  <c r="F274" i="26"/>
  <c r="F248" i="26"/>
  <c r="F245" i="26"/>
  <c r="F249" i="26"/>
  <c r="F246" i="26"/>
  <c r="F250" i="26"/>
  <c r="F247" i="26"/>
  <c r="G252" i="26"/>
  <c r="F222" i="26"/>
  <c r="F238" i="26"/>
  <c r="F230" i="26"/>
  <c r="F215" i="26"/>
  <c r="F219" i="26"/>
  <c r="F223" i="26"/>
  <c r="F227" i="26"/>
  <c r="F231" i="26"/>
  <c r="F235" i="26"/>
  <c r="F226" i="26"/>
  <c r="F220" i="26"/>
  <c r="F236" i="26"/>
  <c r="F218" i="26"/>
  <c r="F234" i="26"/>
  <c r="F216" i="26"/>
  <c r="F224" i="26"/>
  <c r="F228" i="26"/>
  <c r="F232" i="26"/>
  <c r="F217" i="26"/>
  <c r="F221" i="26"/>
  <c r="F225" i="26"/>
  <c r="F229" i="26"/>
  <c r="F233" i="26"/>
  <c r="F29" i="26"/>
  <c r="F31" i="26"/>
  <c r="F39" i="26"/>
  <c r="F32" i="26"/>
  <c r="G379" i="26"/>
  <c r="G377" i="26"/>
  <c r="G378" i="26"/>
  <c r="F33" i="26"/>
  <c r="F367" i="26"/>
  <c r="F371" i="26"/>
  <c r="F561" i="26"/>
  <c r="F565" i="26"/>
  <c r="F569" i="26"/>
  <c r="F573" i="26"/>
  <c r="F581" i="26"/>
  <c r="F585" i="26"/>
  <c r="F34" i="26"/>
  <c r="G367" i="26"/>
  <c r="G374" i="26" s="1"/>
  <c r="G561" i="26"/>
  <c r="G565" i="26"/>
  <c r="G569" i="26"/>
  <c r="G581" i="26"/>
  <c r="F38" i="26"/>
  <c r="F27" i="26"/>
  <c r="F368" i="26"/>
  <c r="F558" i="26"/>
  <c r="F562" i="26"/>
  <c r="F566" i="26"/>
  <c r="F570" i="26"/>
  <c r="F578" i="26"/>
  <c r="F582" i="26"/>
  <c r="G239" i="26" l="1"/>
  <c r="G588" i="26"/>
  <c r="G381" i="26"/>
  <c r="F252" i="26"/>
  <c r="G576" i="26"/>
  <c r="F327" i="26"/>
  <c r="F239" i="26"/>
  <c r="F588" i="26"/>
  <c r="F576" i="26"/>
  <c r="F374" i="26"/>
  <c r="F76" i="9" l="1"/>
  <c r="D76" i="9"/>
  <c r="C76" i="9"/>
  <c r="F72" i="9"/>
  <c r="D72" i="9"/>
  <c r="C72" i="9"/>
  <c r="H23" i="25" l="1"/>
  <c r="G25" i="25"/>
  <c r="D25" i="25"/>
  <c r="C25" i="25"/>
  <c r="H24" i="25"/>
  <c r="F25" i="25" l="1"/>
  <c r="H22" i="25"/>
  <c r="H25" i="25" s="1"/>
  <c r="E25" i="25"/>
  <c r="D22" i="19" l="1"/>
  <c r="C129" i="8" l="1"/>
  <c r="O31" i="19"/>
  <c r="F130" i="8" l="1"/>
  <c r="F117" i="8"/>
  <c r="F127" i="8"/>
  <c r="F119" i="8"/>
  <c r="F128" i="8"/>
  <c r="F124" i="8"/>
  <c r="F120" i="8"/>
  <c r="F116" i="8"/>
  <c r="F112" i="8"/>
  <c r="F123" i="8"/>
  <c r="F126" i="8"/>
  <c r="F122" i="8"/>
  <c r="F118" i="8"/>
  <c r="F114" i="8"/>
  <c r="F125" i="8"/>
  <c r="F121" i="8"/>
  <c r="F113" i="8"/>
  <c r="F115" i="8"/>
  <c r="O35" i="19"/>
  <c r="O29" i="19"/>
  <c r="O33" i="19"/>
  <c r="O30" i="19"/>
  <c r="O32" i="19"/>
  <c r="O36" i="19"/>
  <c r="O28" i="19"/>
  <c r="O34" i="19"/>
  <c r="F126" i="17"/>
  <c r="F124" i="17"/>
  <c r="M37" i="19" l="1"/>
  <c r="L37" i="19"/>
  <c r="K37" i="19"/>
  <c r="J37" i="19"/>
  <c r="I37" i="19"/>
  <c r="H37" i="19"/>
  <c r="G37" i="19"/>
  <c r="F37" i="19"/>
  <c r="O37" i="19" l="1"/>
  <c r="K149" i="17"/>
  <c r="J149" i="17"/>
  <c r="I149" i="17"/>
  <c r="H149" i="17"/>
  <c r="G149" i="17"/>
  <c r="F149" i="17"/>
  <c r="E149" i="17"/>
  <c r="C174" i="12" l="1"/>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H49" i="19"/>
  <c r="P35" i="19"/>
  <c r="P29" i="19"/>
  <c r="D5" i="19"/>
  <c r="F193" i="18"/>
  <c r="D193" i="18" s="1"/>
  <c r="D5" i="18"/>
  <c r="E193" i="17"/>
  <c r="K150" i="17"/>
  <c r="J150" i="17"/>
  <c r="I150" i="17"/>
  <c r="H150" i="17"/>
  <c r="G150" i="17"/>
  <c r="F150" i="17"/>
  <c r="E150" i="17"/>
  <c r="F88" i="17"/>
  <c r="P32" i="19" l="1"/>
  <c r="P34" i="19"/>
  <c r="P36" i="19"/>
  <c r="P30" i="19"/>
  <c r="P33" i="19"/>
  <c r="P28" i="19"/>
  <c r="P31" i="19"/>
  <c r="P37" i="19" l="1"/>
  <c r="C290" i="8" l="1"/>
  <c r="D293" i="8" l="1"/>
  <c r="D292" i="8"/>
  <c r="C292" i="8"/>
  <c r="C288" i="8" l="1"/>
  <c r="D167" i="8"/>
  <c r="G166" i="8" l="1"/>
  <c r="G165" i="8"/>
  <c r="G164" i="8"/>
  <c r="D300" i="8"/>
  <c r="C300" i="8"/>
  <c r="C299" i="8"/>
  <c r="C298" i="8"/>
  <c r="C297" i="8"/>
  <c r="C296" i="8"/>
  <c r="C295" i="8"/>
  <c r="C294" i="8"/>
  <c r="F293" i="8"/>
  <c r="C293" i="8"/>
  <c r="F292" i="8"/>
  <c r="C291" i="8"/>
  <c r="D290" i="8"/>
  <c r="C289" i="8"/>
  <c r="G167" i="8" l="1"/>
  <c r="F129" i="8" l="1"/>
  <c r="K147" i="17" l="1"/>
  <c r="F59" i="17" l="1"/>
  <c r="G154" i="8" l="1"/>
  <c r="G140" i="8"/>
  <c r="G146" i="8"/>
  <c r="G148" i="8"/>
  <c r="G151" i="8"/>
  <c r="G150" i="8"/>
  <c r="G142" i="8"/>
  <c r="G152" i="8"/>
  <c r="G145" i="8"/>
  <c r="G147" i="8"/>
  <c r="G143" i="8"/>
  <c r="G139" i="8"/>
  <c r="G141" i="8"/>
  <c r="G144" i="8"/>
  <c r="G149" i="8"/>
  <c r="G124" i="8" l="1"/>
  <c r="G115" i="8"/>
  <c r="G114" i="8"/>
  <c r="G128" i="8"/>
  <c r="G117" i="8"/>
  <c r="G122" i="8"/>
  <c r="G120" i="8"/>
  <c r="G125" i="8"/>
  <c r="G123" i="8"/>
  <c r="G118" i="8"/>
  <c r="G121" i="8"/>
  <c r="G113" i="8"/>
  <c r="G126" i="8"/>
  <c r="G116" i="8"/>
  <c r="G119" i="8"/>
  <c r="E147" i="17" l="1"/>
  <c r="E53" i="19" l="1"/>
  <c r="H44" i="19"/>
  <c r="E180" i="17" l="1"/>
  <c r="D193" i="17" l="1"/>
  <c r="H52" i="19" l="1"/>
  <c r="H51" i="19"/>
  <c r="H50" i="19"/>
  <c r="H48" i="19"/>
  <c r="H47" i="19"/>
  <c r="H46" i="19"/>
  <c r="H45" i="19" l="1"/>
  <c r="H53" i="19" s="1"/>
  <c r="F53" i="19"/>
  <c r="C179" i="8" l="1"/>
  <c r="F182" i="8" l="1"/>
  <c r="F178" i="8"/>
  <c r="F176" i="8"/>
  <c r="F183" i="8"/>
  <c r="F184" i="8"/>
  <c r="F175" i="8"/>
  <c r="F181" i="8"/>
  <c r="F185" i="8"/>
  <c r="F180" i="8"/>
  <c r="F191" i="8"/>
  <c r="F174" i="8"/>
  <c r="F186" i="8"/>
  <c r="F177" i="8"/>
  <c r="C207" i="8"/>
  <c r="C208" i="8" s="1"/>
  <c r="F179" i="8" l="1"/>
  <c r="F196" i="8"/>
  <c r="F201" i="8"/>
  <c r="F193" i="8"/>
  <c r="F205" i="8"/>
  <c r="F215" i="8"/>
  <c r="F206" i="8"/>
  <c r="F214" i="8"/>
  <c r="F211" i="8"/>
  <c r="F204" i="8"/>
  <c r="F210" i="8"/>
  <c r="F202" i="8"/>
  <c r="F200" i="8"/>
  <c r="F197" i="8"/>
  <c r="F203" i="8"/>
  <c r="F209" i="8"/>
  <c r="F195" i="8"/>
  <c r="F199" i="8"/>
  <c r="F194" i="8"/>
  <c r="F212" i="8"/>
  <c r="F213" i="8"/>
  <c r="F198" i="8"/>
  <c r="C100" i="8" l="1"/>
  <c r="F96" i="8" s="1"/>
  <c r="F208" i="8"/>
  <c r="F95" i="8" l="1"/>
  <c r="F94" i="8"/>
  <c r="F97" i="8"/>
  <c r="F99" i="8"/>
  <c r="F93" i="8"/>
  <c r="F98" i="8"/>
  <c r="F187" i="8"/>
  <c r="C220" i="8" l="1"/>
  <c r="C167" i="8" l="1"/>
  <c r="F165" i="8" s="1"/>
  <c r="C58" i="8"/>
  <c r="F55" i="8" s="1"/>
  <c r="D37" i="10"/>
  <c r="C37" i="10"/>
  <c r="D100" i="8"/>
  <c r="F222" i="8"/>
  <c r="F227" i="8"/>
  <c r="F225" i="8"/>
  <c r="F219" i="8"/>
  <c r="G226" i="8"/>
  <c r="G223" i="8"/>
  <c r="G219" i="8"/>
  <c r="F226" i="8"/>
  <c r="G224" i="8"/>
  <c r="F221" i="8"/>
  <c r="G225" i="8"/>
  <c r="G222" i="8"/>
  <c r="F223" i="8"/>
  <c r="G227" i="8"/>
  <c r="F224" i="8"/>
  <c r="G221" i="8"/>
  <c r="F164" i="8" l="1"/>
  <c r="F54" i="8"/>
  <c r="F57" i="8"/>
  <c r="F166" i="8"/>
  <c r="F56" i="8"/>
  <c r="F53" i="8"/>
  <c r="C155" i="8"/>
  <c r="G24" i="10"/>
  <c r="G25" i="10"/>
  <c r="G27" i="10"/>
  <c r="G23" i="10"/>
  <c r="G28" i="10"/>
  <c r="G22" i="10"/>
  <c r="G26" i="10"/>
  <c r="F26" i="10"/>
  <c r="F24" i="10"/>
  <c r="F22" i="10"/>
  <c r="F23" i="10"/>
  <c r="F25" i="10"/>
  <c r="F28" i="10"/>
  <c r="F27" i="10"/>
  <c r="G98" i="8"/>
  <c r="G93" i="8"/>
  <c r="G94" i="8"/>
  <c r="G96" i="8"/>
  <c r="G99" i="8"/>
  <c r="G101" i="8"/>
  <c r="G104" i="8"/>
  <c r="G95" i="8"/>
  <c r="G102" i="8"/>
  <c r="G97" i="8"/>
  <c r="G103" i="8"/>
  <c r="G105" i="8"/>
  <c r="F167" i="8" l="1"/>
  <c r="F152" i="8"/>
  <c r="F148" i="8"/>
  <c r="F144" i="8"/>
  <c r="F140" i="8"/>
  <c r="F146" i="8"/>
  <c r="F151" i="8"/>
  <c r="F147" i="8"/>
  <c r="F143" i="8"/>
  <c r="F139" i="8"/>
  <c r="F154" i="8"/>
  <c r="F142" i="8"/>
  <c r="F153" i="8"/>
  <c r="F149" i="8"/>
  <c r="F145" i="8"/>
  <c r="F141" i="8"/>
  <c r="F150" i="8"/>
  <c r="F138" i="8"/>
  <c r="F37" i="10"/>
  <c r="G37" i="10"/>
  <c r="G100" i="8"/>
  <c r="F155" i="8" l="1"/>
  <c r="F125" i="19"/>
  <c r="F217" i="8"/>
  <c r="F218" i="8"/>
  <c r="F220" i="8" l="1"/>
  <c r="C152" i="10" l="1"/>
  <c r="F155" i="10" l="1"/>
  <c r="F156" i="10"/>
  <c r="F159" i="10"/>
  <c r="F148" i="10"/>
  <c r="F157" i="10"/>
  <c r="F153" i="10"/>
  <c r="F150" i="10"/>
  <c r="F154" i="10"/>
  <c r="F149" i="10"/>
  <c r="F151" i="10"/>
  <c r="F158" i="10"/>
  <c r="F152" i="10" l="1"/>
  <c r="C49" i="10"/>
  <c r="C77" i="8" l="1"/>
  <c r="F80" i="8" s="1"/>
  <c r="F73" i="8" l="1"/>
  <c r="F79" i="8"/>
  <c r="F71" i="8"/>
  <c r="F76" i="8"/>
  <c r="F70" i="8"/>
  <c r="F82" i="8"/>
  <c r="F81" i="8"/>
  <c r="F74" i="8"/>
  <c r="F72" i="8"/>
  <c r="F75" i="8"/>
  <c r="F78" i="8"/>
  <c r="F77" i="8" l="1"/>
  <c r="C42" i="10" l="1"/>
  <c r="F39" i="10" l="1"/>
  <c r="F41" i="10"/>
  <c r="F40" i="10"/>
  <c r="F42" i="10" l="1"/>
  <c r="D155" i="8" l="1"/>
  <c r="G138" i="8" s="1"/>
  <c r="G155" i="8" s="1"/>
  <c r="C15" i="9" l="1"/>
  <c r="F20" i="9" l="1"/>
  <c r="F26" i="9"/>
  <c r="F22" i="9"/>
  <c r="F17" i="9"/>
  <c r="F23" i="9"/>
  <c r="F12" i="9"/>
  <c r="F14" i="9"/>
  <c r="F13" i="9"/>
  <c r="F21" i="9"/>
  <c r="F24" i="9"/>
  <c r="F18" i="9"/>
  <c r="F19" i="9"/>
  <c r="F25" i="9"/>
  <c r="F16" i="9"/>
  <c r="F15" i="9" l="1"/>
  <c r="E73" i="19" l="1"/>
  <c r="F69" i="19" s="1"/>
  <c r="F58" i="19" l="1"/>
  <c r="F66" i="19"/>
  <c r="F72" i="19"/>
  <c r="F67" i="19"/>
  <c r="F60" i="19"/>
  <c r="F63" i="19"/>
  <c r="F62" i="19"/>
  <c r="F68" i="19"/>
  <c r="F65" i="19"/>
  <c r="F59" i="19"/>
  <c r="F64" i="19"/>
  <c r="F71" i="19"/>
  <c r="F70" i="19"/>
  <c r="F61" i="19"/>
  <c r="F73" i="19" l="1"/>
  <c r="F92" i="17" l="1"/>
  <c r="F93" i="17" s="1"/>
  <c r="E181" i="17"/>
  <c r="G218" i="8" l="1"/>
  <c r="G217" i="8"/>
  <c r="G220" i="8" l="1"/>
  <c r="E22" i="19" l="1"/>
  <c r="D44" i="9" l="1"/>
  <c r="C44" i="9"/>
  <c r="F114" i="18"/>
  <c r="F28" i="9"/>
  <c r="C353" i="9"/>
  <c r="D353" i="9" l="1"/>
  <c r="G350" i="9" s="1"/>
  <c r="C249" i="9"/>
  <c r="F250" i="9" s="1"/>
  <c r="F109" i="18"/>
  <c r="D570" i="9"/>
  <c r="G562" i="9" s="1"/>
  <c r="C475" i="9"/>
  <c r="F478" i="9" s="1"/>
  <c r="F470" i="9"/>
  <c r="F473" i="9"/>
  <c r="D21" i="18"/>
  <c r="D214" i="9"/>
  <c r="C214" i="9"/>
  <c r="G564" i="9"/>
  <c r="G560" i="9"/>
  <c r="G568" i="9"/>
  <c r="G351" i="9"/>
  <c r="G352" i="9"/>
  <c r="G347" i="9"/>
  <c r="G346" i="9"/>
  <c r="G349" i="9"/>
  <c r="C570" i="9"/>
  <c r="E27" i="18"/>
  <c r="E50" i="18"/>
  <c r="D343" i="9"/>
  <c r="D475" i="9"/>
  <c r="D360" i="9"/>
  <c r="C453" i="9"/>
  <c r="E187" i="18"/>
  <c r="D187" i="18"/>
  <c r="F251" i="9"/>
  <c r="F255" i="9"/>
  <c r="F252" i="9"/>
  <c r="C360" i="9"/>
  <c r="C440" i="9"/>
  <c r="D577" i="9"/>
  <c r="D453" i="9"/>
  <c r="C227" i="9"/>
  <c r="D440" i="9"/>
  <c r="F350" i="9"/>
  <c r="F348" i="9"/>
  <c r="F347" i="9"/>
  <c r="F352" i="9"/>
  <c r="F351" i="9"/>
  <c r="F349" i="9"/>
  <c r="F346" i="9"/>
  <c r="D227" i="9"/>
  <c r="C343" i="9"/>
  <c r="C577" i="9"/>
  <c r="D249" i="9"/>
  <c r="E35" i="18"/>
  <c r="F254" i="9" l="1"/>
  <c r="F253" i="9"/>
  <c r="G348" i="9"/>
  <c r="F481" i="9"/>
  <c r="G566" i="9"/>
  <c r="G569" i="9"/>
  <c r="F468" i="9"/>
  <c r="G567" i="9"/>
  <c r="F476" i="9"/>
  <c r="F471" i="9"/>
  <c r="G561" i="9"/>
  <c r="F469" i="9"/>
  <c r="G565" i="9"/>
  <c r="F474" i="9"/>
  <c r="F472" i="9"/>
  <c r="G563" i="9"/>
  <c r="G570" i="9" s="1"/>
  <c r="F477" i="9"/>
  <c r="F479" i="9"/>
  <c r="F467" i="9"/>
  <c r="F480" i="9"/>
  <c r="G353" i="9"/>
  <c r="F353" i="9"/>
  <c r="F231" i="9"/>
  <c r="F228" i="9"/>
  <c r="F232" i="9"/>
  <c r="F233" i="9"/>
  <c r="F230" i="9"/>
  <c r="F229" i="9"/>
  <c r="G333" i="9"/>
  <c r="G341" i="9"/>
  <c r="G334" i="9"/>
  <c r="G336" i="9"/>
  <c r="G337" i="9"/>
  <c r="G340" i="9"/>
  <c r="G342" i="9"/>
  <c r="G338" i="9"/>
  <c r="G335" i="9"/>
  <c r="G339" i="9"/>
  <c r="G358" i="9"/>
  <c r="G359" i="9"/>
  <c r="G356" i="9"/>
  <c r="G357" i="9"/>
  <c r="G574" i="9"/>
  <c r="G575" i="9"/>
  <c r="G573" i="9"/>
  <c r="G576" i="9"/>
  <c r="F569" i="9"/>
  <c r="F566" i="9"/>
  <c r="F563" i="9"/>
  <c r="F562" i="9"/>
  <c r="F568" i="9"/>
  <c r="F561" i="9"/>
  <c r="F567" i="9"/>
  <c r="F560" i="9"/>
  <c r="F564" i="9"/>
  <c r="F565" i="9"/>
  <c r="F338" i="9"/>
  <c r="F342" i="9"/>
  <c r="F341" i="9"/>
  <c r="F339" i="9"/>
  <c r="F340" i="9"/>
  <c r="F337" i="9"/>
  <c r="F335" i="9"/>
  <c r="F333" i="9"/>
  <c r="F336" i="9"/>
  <c r="F334" i="9"/>
  <c r="G231" i="9"/>
  <c r="G233" i="9"/>
  <c r="G229" i="9"/>
  <c r="G232" i="9"/>
  <c r="G230" i="9"/>
  <c r="G228" i="9"/>
  <c r="G480" i="9"/>
  <c r="G478" i="9"/>
  <c r="G472" i="9"/>
  <c r="G476" i="9"/>
  <c r="G468" i="9"/>
  <c r="G471" i="9"/>
  <c r="G477" i="9"/>
  <c r="G467" i="9"/>
  <c r="G469" i="9"/>
  <c r="G481" i="9"/>
  <c r="G479" i="9"/>
  <c r="G470" i="9"/>
  <c r="G473" i="9"/>
  <c r="G474" i="9"/>
  <c r="G457" i="9"/>
  <c r="G447" i="9"/>
  <c r="G446" i="9"/>
  <c r="G458" i="9"/>
  <c r="G448" i="9"/>
  <c r="G445" i="9"/>
  <c r="G456" i="9"/>
  <c r="G451" i="9"/>
  <c r="G449" i="9"/>
  <c r="G455" i="9"/>
  <c r="G459" i="9"/>
  <c r="G454" i="9"/>
  <c r="G450" i="9"/>
  <c r="G452" i="9"/>
  <c r="G250" i="9"/>
  <c r="G254" i="9"/>
  <c r="G252" i="9"/>
  <c r="G253" i="9"/>
  <c r="G255" i="9"/>
  <c r="G251" i="9"/>
  <c r="F359" i="9"/>
  <c r="F356" i="9"/>
  <c r="F357" i="9"/>
  <c r="F358" i="9"/>
  <c r="F576" i="9"/>
  <c r="F575" i="9"/>
  <c r="F573" i="9"/>
  <c r="F574" i="9"/>
  <c r="F445" i="9"/>
  <c r="F457" i="9"/>
  <c r="F452" i="9"/>
  <c r="F447" i="9"/>
  <c r="F458" i="9"/>
  <c r="F448" i="9"/>
  <c r="F451" i="9"/>
  <c r="F446" i="9"/>
  <c r="F449" i="9"/>
  <c r="F459" i="9"/>
  <c r="F454" i="9"/>
  <c r="F450" i="9"/>
  <c r="F455" i="9"/>
  <c r="F456" i="9"/>
  <c r="F475" i="9" l="1"/>
  <c r="G360" i="9"/>
  <c r="F360" i="9"/>
  <c r="F453" i="9"/>
  <c r="G453" i="9"/>
  <c r="G343" i="9"/>
  <c r="F577" i="9"/>
  <c r="G475" i="9"/>
  <c r="F343" i="9"/>
  <c r="F570" i="9"/>
  <c r="G577" i="9"/>
  <c r="D532" i="9" l="1"/>
  <c r="C532" i="9"/>
  <c r="F522" i="9" l="1"/>
  <c r="F524" i="9"/>
  <c r="F531" i="9"/>
  <c r="F528" i="9"/>
  <c r="F520" i="9"/>
  <c r="F529" i="9"/>
  <c r="F526" i="9"/>
  <c r="F521" i="9"/>
  <c r="F523" i="9"/>
  <c r="F519" i="9"/>
  <c r="F530" i="9"/>
  <c r="F515" i="9"/>
  <c r="F517" i="9"/>
  <c r="F527" i="9"/>
  <c r="F525" i="9"/>
  <c r="F514" i="9"/>
  <c r="F518" i="9"/>
  <c r="F516" i="9"/>
  <c r="G530" i="9"/>
  <c r="G528" i="9"/>
  <c r="G529" i="9"/>
  <c r="G525" i="9"/>
  <c r="G522" i="9"/>
  <c r="G515" i="9"/>
  <c r="G514" i="9"/>
  <c r="G518" i="9"/>
  <c r="G520" i="9"/>
  <c r="G521" i="9"/>
  <c r="G531" i="9"/>
  <c r="G519" i="9"/>
  <c r="G523" i="9"/>
  <c r="G526" i="9"/>
  <c r="G517" i="9"/>
  <c r="G516" i="9"/>
  <c r="G524" i="9"/>
  <c r="G527" i="9"/>
  <c r="C305" i="9"/>
  <c r="C555" i="9"/>
  <c r="D555" i="9"/>
  <c r="D305" i="9"/>
  <c r="F532" i="9" l="1"/>
  <c r="F249" i="9"/>
  <c r="G227" i="9"/>
  <c r="G249" i="9"/>
  <c r="F227" i="9"/>
  <c r="F543" i="9"/>
  <c r="F540" i="9"/>
  <c r="F537" i="9"/>
  <c r="F553" i="9"/>
  <c r="F541" i="9"/>
  <c r="F554" i="9"/>
  <c r="F542" i="9"/>
  <c r="F550" i="9"/>
  <c r="F548" i="9"/>
  <c r="F539" i="9"/>
  <c r="F545" i="9"/>
  <c r="F538" i="9"/>
  <c r="F551" i="9"/>
  <c r="F552" i="9"/>
  <c r="F544" i="9"/>
  <c r="F549" i="9"/>
  <c r="F547" i="9"/>
  <c r="F546" i="9"/>
  <c r="G214" i="9"/>
  <c r="F303" i="9"/>
  <c r="F304" i="9"/>
  <c r="F294" i="9"/>
  <c r="F301" i="9"/>
  <c r="F297" i="9"/>
  <c r="F299" i="9"/>
  <c r="F302" i="9"/>
  <c r="F300" i="9"/>
  <c r="F296" i="9"/>
  <c r="F291" i="9"/>
  <c r="F289" i="9"/>
  <c r="F298" i="9"/>
  <c r="F287" i="9"/>
  <c r="F293" i="9"/>
  <c r="F288" i="9"/>
  <c r="F292" i="9"/>
  <c r="F290" i="9"/>
  <c r="F295" i="9"/>
  <c r="G301" i="9"/>
  <c r="G287" i="9"/>
  <c r="G302" i="9"/>
  <c r="G295" i="9"/>
  <c r="G288" i="9"/>
  <c r="G299" i="9"/>
  <c r="G300" i="9"/>
  <c r="G294" i="9"/>
  <c r="G289" i="9"/>
  <c r="G296" i="9"/>
  <c r="G304" i="9"/>
  <c r="G292" i="9"/>
  <c r="G297" i="9"/>
  <c r="G290" i="9"/>
  <c r="G291" i="9"/>
  <c r="G298" i="9"/>
  <c r="G303" i="9"/>
  <c r="G293" i="9"/>
  <c r="F214" i="9"/>
  <c r="G537" i="9"/>
  <c r="G551" i="9"/>
  <c r="G543" i="9"/>
  <c r="G553" i="9"/>
  <c r="G538" i="9"/>
  <c r="G545" i="9"/>
  <c r="G549" i="9"/>
  <c r="G542" i="9"/>
  <c r="G547" i="9"/>
  <c r="G539" i="9"/>
  <c r="G544" i="9"/>
  <c r="G554" i="9"/>
  <c r="G550" i="9"/>
  <c r="G552" i="9"/>
  <c r="G548" i="9"/>
  <c r="G541" i="9"/>
  <c r="G546" i="9"/>
  <c r="G540" i="9"/>
  <c r="G532" i="9"/>
  <c r="D328" i="9"/>
  <c r="G310" i="9" s="1"/>
  <c r="G328" i="9" s="1"/>
  <c r="C328" i="9"/>
  <c r="F310" i="9" s="1"/>
  <c r="F328" i="9" s="1"/>
  <c r="G305" i="9" l="1"/>
  <c r="F555" i="9"/>
  <c r="G555" i="9"/>
  <c r="F305" i="9"/>
  <c r="F440" i="9" l="1"/>
  <c r="G440" i="9"/>
  <c r="E21" i="18" l="1"/>
  <c r="F27" i="18" l="1"/>
  <c r="F187" i="18"/>
  <c r="G82" i="24"/>
  <c r="G84" i="24"/>
  <c r="G85" i="24"/>
  <c r="G86" i="24"/>
  <c r="D77" i="8" l="1"/>
  <c r="G73" i="8" l="1"/>
  <c r="G79" i="8"/>
  <c r="G70" i="8"/>
  <c r="G75" i="8"/>
  <c r="G81" i="8"/>
  <c r="G72" i="8"/>
  <c r="G74" i="8"/>
  <c r="G78" i="8"/>
  <c r="G82" i="8"/>
  <c r="G71" i="8"/>
  <c r="G80" i="8"/>
  <c r="G76" i="8"/>
  <c r="G77" i="8" l="1"/>
  <c r="F44" i="9" l="1"/>
  <c r="D129" i="8" l="1"/>
  <c r="G112" i="8" s="1"/>
  <c r="G129" i="8" s="1"/>
</calcChain>
</file>

<file path=xl/sharedStrings.xml><?xml version="1.0" encoding="utf-8"?>
<sst xmlns="http://schemas.openxmlformats.org/spreadsheetml/2006/main" count="3961" uniqueCount="2804">
  <si>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</si>
  <si>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</si>
  <si>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</si>
  <si>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</si>
  <si>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</si>
  <si>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</si>
  <si>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</si>
  <si>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</si>
  <si>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</si>
  <si>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</si>
  <si>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</si>
  <si>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</si>
  <si>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</si>
  <si>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</si>
  <si>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</si>
  <si>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</si>
  <si>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</si>
  <si>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</si>
  <si>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</si>
  <si>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</si>
  <si>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</si>
  <si>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</si>
  <si>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</si>
  <si>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</si>
  <si>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</si>
  <si>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</si>
  <si>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</si>
  <si>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</si>
  <si>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</si>
  <si>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</si>
  <si>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</si>
  <si>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</si>
  <si>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</si>
  <si>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</si>
  <si>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</si>
  <si>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</si>
  <si>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</si>
  <si>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</si>
  <si>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</si>
  <si>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</si>
  <si>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</si>
  <si>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</si>
  <si>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</si>
  <si>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</si>
  <si>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</si>
  <si>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</si>
  <si>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</si>
  <si>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</si>
  <si>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</si>
  <si>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</si>
  <si>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</si>
  <si>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</si>
  <si>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</si>
  <si>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</si>
  <si>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</si>
  <si>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</si>
  <si>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</si>
  <si>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</si>
  <si>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</si>
  <si>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</si>
  <si>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</si>
  <si>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</si>
  <si>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</si>
  <si>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</si>
  <si>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</si>
  <si>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</si>
  <si>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</si>
  <si>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</si>
  <si>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</si>
  <si>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</si>
  <si>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</si>
  <si>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</si>
  <si>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</si>
  <si>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</si>
  <si>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</si>
  <si>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</si>
  <si>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</si>
  <si>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</si>
  <si>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</si>
  <si>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</si>
  <si>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</si>
  <si>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</si>
  <si>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</si>
  <si>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</si>
  <si>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</si>
  <si>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</si>
  <si>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</si>
  <si>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</si>
  <si>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</si>
  <si>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</si>
  <si>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</si>
  <si>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</si>
  <si>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</si>
  <si>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</si>
  <si>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</si>
  <si>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</si>
  <si>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</si>
  <si>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</si>
  <si>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</si>
  <si>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</si>
  <si>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</si>
  <si>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</si>
  <si>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</si>
  <si>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</si>
  <si>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</si>
  <si>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</si>
  <si>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</si>
  <si>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</si>
  <si>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</si>
  <si>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</si>
  <si>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</si>
  <si>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</si>
  <si>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</si>
  <si>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</si>
  <si>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</si>
  <si>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</si>
  <si>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</si>
  <si>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</si>
  <si>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</si>
  <si>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</si>
  <si>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</si>
  <si>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</si>
  <si>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</si>
  <si>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</si>
  <si>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</si>
  <si>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</si>
  <si>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</si>
  <si>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</si>
  <si>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</si>
  <si>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</si>
  <si>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</si>
  <si>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</si>
  <si>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</si>
  <si>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</si>
  <si>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</si>
  <si>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</si>
  <si>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</si>
  <si>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</si>
  <si>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</si>
  <si>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</si>
  <si>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</si>
  <si>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</si>
  <si>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</si>
  <si>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</si>
  <si>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</si>
  <si>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</si>
  <si>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</si>
  <si>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</si>
  <si>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</si>
  <si>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</si>
  <si>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</si>
  <si>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</si>
  <si>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</si>
  <si>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</si>
  <si>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</si>
  <si>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</si>
  <si>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</si>
  <si>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</si>
  <si>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</si>
  <si>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</si>
  <si>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</si>
  <si>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</si>
  <si>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</si>
  <si>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</si>
  <si>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</si>
  <si>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</si>
  <si>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</si>
  <si>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</si>
  <si>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</si>
  <si>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</si>
  <si>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</si>
  <si>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</si>
  <si>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</si>
  <si>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</si>
  <si>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</si>
  <si>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</si>
  <si>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</si>
  <si>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</si>
  <si>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</si>
  <si>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</si>
  <si>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</si>
  <si>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</si>
  <si>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</si>
  <si>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</si>
  <si>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</si>
  <si>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</si>
  <si>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</si>
  <si>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</si>
  <si>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</si>
  <si>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</si>
  <si>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</si>
  <si>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</si>
  <si>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</si>
  <si>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</si>
  <si>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</si>
  <si>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</si>
  <si>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</si>
  <si>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</si>
  <si>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</si>
  <si>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</si>
  <si>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</si>
  <si>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</si>
  <si>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</si>
  <si>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</si>
  <si>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</si>
  <si>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</si>
  <si>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</si>
  <si>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</si>
  <si>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</si>
  <si>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</si>
  <si>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</si>
  <si>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</si>
  <si>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</si>
  <si>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</si>
  <si>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</si>
  <si>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</si>
  <si>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</si>
  <si>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</si>
  <si>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</si>
  <si>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</si>
  <si>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</si>
  <si>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</si>
  <si>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</si>
  <si>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</si>
  <si>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</si>
  <si>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</si>
  <si>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</si>
  <si>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</si>
  <si>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</si>
  <si>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</si>
  <si>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</si>
  <si>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</si>
  <si>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</si>
  <si>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</si>
  <si>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</si>
  <si>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</si>
  <si>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</si>
  <si>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</si>
  <si>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</si>
  <si>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</si>
  <si>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</si>
  <si>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</si>
  <si>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</si>
  <si>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</si>
  <si>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</si>
  <si>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</si>
  <si>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</si>
  <si>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</si>
  <si>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</si>
  <si>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</si>
  <si>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</si>
  <si>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</si>
  <si>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</si>
  <si>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</si>
  <si>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</si>
  <si>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</si>
  <si>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</si>
  <si>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</si>
  <si>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</si>
  <si>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</si>
  <si>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</si>
  <si>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</si>
  <si>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</si>
  <si>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</si>
  <si>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</si>
  <si>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</si>
  <si>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</si>
  <si>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</si>
  <si>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</si>
  <si>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</si>
  <si>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</si>
  <si>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</si>
  <si>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</si>
  <si>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</si>
  <si>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</si>
  <si>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</si>
  <si>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</si>
  <si>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</si>
  <si>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</si>
  <si>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</si>
  <si>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</si>
  <si>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</si>
  <si>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</si>
  <si>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</si>
  <si>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</si>
  <si>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</si>
  <si>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</si>
  <si>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</si>
  <si>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</si>
  <si>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</si>
  <si>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</si>
  <si>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</si>
  <si>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</si>
  <si>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</si>
  <si>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</si>
  <si>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</si>
  <si>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</si>
  <si>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</si>
  <si>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</si>
  <si>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</si>
  <si>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</si>
  <si>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</si>
  <si>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</si>
  <si>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</si>
  <si>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</si>
  <si>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</si>
  <si>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</si>
  <si>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</si>
  <si>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</si>
  <si>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</si>
  <si>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</si>
  <si>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</si>
  <si>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</si>
  <si>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</si>
  <si>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</si>
  <si>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</si>
  <si>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</si>
  <si>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</si>
  <si>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</si>
  <si>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</si>
  <si>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</si>
  <si>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</si>
  <si>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</si>
  <si>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</si>
  <si>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</si>
  <si>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</si>
  <si>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</si>
  <si>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</si>
  <si>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</si>
  <si>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</si>
  <si>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</si>
  <si>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</si>
  <si>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</si>
  <si>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</si>
  <si>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</si>
  <si>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</si>
  <si>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</si>
  <si>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</si>
  <si>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</si>
  <si>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</si>
  <si>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</si>
  <si>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</si>
  <si>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</si>
  <si>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</si>
  <si>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</si>
  <si>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</si>
  <si>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</si>
  <si>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</si>
  <si>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</si>
  <si>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</si>
  <si>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</si>
  <si>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</si>
  <si>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</si>
  <si>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</si>
  <si>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</si>
  <si>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</si>
  <si>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</si>
  <si>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</si>
  <si>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</si>
  <si>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</si>
  <si>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</si>
  <si>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</si>
  <si>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</si>
  <si>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</si>
  <si>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</si>
  <si>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</si>
  <si>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</si>
  <si>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</si>
  <si>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</si>
  <si>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</si>
  <si>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</si>
  <si>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</si>
  <si>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</si>
  <si>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</si>
  <si>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</si>
  <si>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</si>
  <si>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</si>
  <si>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</si>
  <si>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</si>
  <si>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</si>
  <si>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</si>
  <si>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</si>
  <si>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</si>
  <si>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</si>
  <si>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</si>
  <si>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</si>
  <si>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</si>
  <si>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</si>
  <si>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</si>
  <si>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</si>
  <si>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</si>
  <si>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</si>
  <si>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</si>
  <si>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</si>
  <si>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</si>
  <si>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</si>
  <si>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</si>
  <si>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</si>
  <si>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</si>
  <si>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</si>
  <si>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</si>
  <si>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</si>
  <si>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</si>
  <si>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</si>
  <si>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</si>
  <si>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</si>
  <si>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</si>
  <si>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</si>
  <si>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</si>
  <si>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</si>
  <si>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</si>
  <si>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</si>
  <si>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</si>
  <si>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</si>
  <si>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</si>
  <si>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</si>
  <si>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</si>
  <si>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</si>
  <si>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</si>
  <si>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</si>
  <si>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</si>
  <si>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</si>
  <si>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</si>
  <si>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</si>
  <si>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</si>
  <si>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</si>
  <si>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</si>
  <si>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</si>
  <si>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</si>
  <si>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</si>
  <si>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</si>
  <si>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</si>
  <si>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</si>
  <si>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</si>
  <si>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</si>
  <si>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</si>
  <si>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</si>
  <si>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</si>
  <si>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</si>
  <si>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</si>
  <si>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</si>
  <si>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</si>
  <si>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</si>
  <si>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</si>
  <si>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</si>
  <si>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</si>
  <si>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</si>
  <si>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</si>
  <si>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</si>
  <si>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</si>
  <si>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</si>
  <si>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</si>
  <si>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</si>
  <si>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</si>
  <si>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</si>
  <si>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</si>
  <si>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</si>
  <si>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</si>
  <si>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</si>
  <si>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</si>
  <si>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</si>
  <si>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</si>
  <si>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</si>
  <si>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</si>
  <si>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</si>
  <si>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</si>
  <si>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</si>
  <si>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</si>
  <si>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</si>
  <si>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</si>
  <si>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</si>
  <si>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</si>
  <si>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</si>
  <si>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</si>
  <si>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</si>
  <si>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</si>
  <si>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</si>
  <si>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</si>
  <si>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</si>
  <si>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</si>
  <si>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</si>
  <si>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</si>
  <si>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</si>
  <si>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</si>
  <si>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</si>
  <si>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</si>
  <si>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</si>
  <si>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</si>
  <si>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</si>
  <si>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</si>
  <si>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</si>
  <si>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</si>
  <si>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</si>
  <si>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</si>
  <si>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</si>
  <si>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</si>
  <si>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</si>
  <si>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</si>
  <si>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</si>
  <si>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</si>
  <si>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</si>
  <si>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</si>
  <si>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</si>
  <si>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</si>
  <si>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</si>
  <si>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</si>
  <si>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</si>
  <si>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</si>
  <si>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</si>
  <si>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</si>
  <si>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</si>
  <si>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</si>
  <si>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</si>
  <si>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</si>
  <si>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</si>
  <si>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</si>
  <si>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</si>
  <si>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</si>
  <si>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</si>
  <si>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</si>
  <si>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</si>
  <si>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</si>
  <si>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</si>
  <si>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</si>
  <si>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</si>
  <si>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</si>
  <si>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</si>
  <si>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</si>
  <si>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</si>
  <si>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</si>
  <si>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</si>
  <si>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</si>
  <si>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</si>
  <si>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</si>
  <si>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</si>
  <si>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</si>
  <si>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</si>
  <si>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</si>
  <si>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</si>
  <si>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</si>
  <si>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</si>
  <si>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</si>
  <si>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</si>
  <si>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</si>
  <si>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</si>
  <si>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</si>
  <si>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</si>
  <si>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</si>
  <si>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</si>
  <si>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</si>
  <si>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</si>
  <si>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</si>
  <si>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</si>
  <si>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</si>
  <si>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</si>
  <si>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</si>
  <si>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</si>
  <si>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</si>
  <si>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</si>
  <si>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</si>
  <si>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</si>
  <si>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</si>
  <si>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</si>
  <si>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</si>
  <si>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</si>
  <si>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</si>
  <si>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</si>
  <si>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</si>
  <si>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</si>
  <si>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</si>
  <si>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</si>
  <si>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</si>
  <si>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</si>
  <si>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</si>
  <si>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</si>
  <si>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</si>
  <si>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</si>
  <si>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</si>
  <si>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</si>
  <si>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</si>
  <si>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</si>
  <si>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</si>
  <si>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</si>
  <si>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</si>
  <si>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</si>
  <si>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</si>
  <si>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</si>
  <si>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</si>
  <si>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</si>
  <si>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</si>
  <si>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</si>
  <si>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</si>
  <si>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</si>
  <si>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</si>
  <si>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</si>
  <si>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</si>
  <si>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</si>
  <si>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</si>
  <si>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</si>
  <si>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</si>
  <si>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</si>
  <si>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</si>
  <si>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</si>
  <si>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</si>
  <si>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</si>
  <si>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</si>
  <si>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</si>
  <si>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</si>
  <si>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</si>
  <si>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</si>
  <si>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</si>
  <si>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</si>
  <si>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</si>
  <si>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</si>
  <si>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</si>
  <si>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</si>
  <si>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</si>
  <si>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</si>
  <si>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</si>
  <si>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</si>
  <si>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</si>
  <si>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</si>
  <si>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</si>
  <si>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</si>
  <si>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</si>
  <si>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</si>
  <si>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</si>
  <si>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</si>
  <si>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</si>
  <si>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</si>
  <si>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</si>
  <si>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</si>
  <si>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</si>
  <si>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</si>
  <si>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</si>
  <si>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</si>
  <si>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</si>
  <si>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</si>
  <si>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</si>
  <si>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</si>
  <si>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</si>
  <si>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</si>
  <si>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</si>
  <si>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</si>
  <si>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</si>
  <si>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</si>
  <si>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</si>
  <si>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</si>
  <si>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</si>
  <si>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</si>
  <si>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</si>
  <si>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</si>
  <si>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</si>
  <si>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</si>
  <si>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</si>
  <si>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</si>
  <si>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</si>
  <si>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</si>
  <si>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</si>
  <si>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</si>
  <si>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</si>
  <si>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</si>
  <si>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</si>
  <si>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</si>
  <si>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</si>
  <si>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</si>
  <si>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</si>
  <si>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</si>
  <si>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</si>
  <si>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</si>
  <si>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</si>
  <si>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</si>
  <si>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</si>
  <si>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</si>
  <si>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</si>
  <si>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</si>
  <si>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</si>
  <si>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</si>
  <si>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</si>
  <si>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</si>
  <si>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</si>
  <si>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</si>
  <si>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</si>
  <si>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</si>
  <si>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</si>
  <si>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</si>
  <si>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</si>
  <si>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</si>
  <si>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</si>
  <si>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</si>
  <si>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</si>
  <si>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</si>
  <si>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</si>
  <si>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</si>
  <si>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</si>
  <si>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</si>
  <si>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</si>
  <si>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</si>
  <si>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</si>
  <si>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</si>
  <si>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</si>
  <si>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</si>
  <si>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</si>
  <si>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</si>
  <si>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</si>
  <si>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</si>
  <si>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</si>
  <si>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</si>
  <si>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</si>
  <si>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</si>
  <si>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</si>
  <si>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</si>
  <si>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</si>
  <si>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</si>
  <si>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</si>
  <si>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</si>
  <si>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</si>
  <si>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</si>
  <si>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</si>
  <si>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</si>
  <si>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</si>
  <si>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</si>
  <si>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</si>
  <si>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</si>
  <si>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</si>
  <si>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</si>
  <si>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</si>
  <si>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</si>
  <si>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</si>
  <si>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</si>
  <si>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</si>
  <si>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</si>
  <si>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</si>
  <si>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</si>
  <si>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</si>
  <si>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</si>
  <si>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</si>
  <si>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</si>
  <si>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</si>
  <si>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</si>
  <si>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</si>
  <si>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</si>
  <si>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</si>
  <si>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</si>
  <si>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</si>
  <si>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</si>
  <si>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</si>
  <si>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</si>
  <si>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</si>
  <si>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</si>
  <si>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</si>
  <si>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</si>
  <si>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</si>
  <si>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</si>
  <si>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</si>
  <si>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</si>
  <si>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</si>
  <si>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</si>
  <si>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</si>
  <si>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</si>
  <si>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</si>
  <si>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</si>
  <si>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</si>
  <si>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</si>
  <si>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</si>
  <si>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</si>
  <si>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</si>
  <si>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</si>
  <si>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</si>
  <si>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</si>
  <si>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</si>
  <si>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</si>
  <si>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</si>
  <si>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</si>
  <si>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</si>
  <si>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</si>
  <si>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</si>
  <si>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</si>
  <si>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</si>
  <si>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</si>
  <si>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</si>
  <si>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</si>
  <si>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</si>
  <si>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</si>
  <si>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</si>
  <si>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</si>
  <si>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</si>
  <si>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</si>
  <si>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</si>
  <si>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</si>
  <si>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</si>
  <si>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</si>
  <si>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</si>
  <si>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</si>
  <si>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</si>
  <si>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</si>
  <si>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</si>
  <si>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</si>
  <si>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</si>
  <si>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</si>
  <si>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</si>
  <si>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</si>
  <si>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</si>
  <si>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</si>
  <si>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</si>
  <si>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</si>
  <si>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</si>
  <si>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</si>
  <si>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</si>
  <si>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</si>
  <si>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</si>
  <si>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</si>
  <si>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</si>
  <si>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</si>
  <si>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</si>
  <si>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</si>
  <si>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</si>
  <si>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</si>
  <si>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o/w Social &amp; Cultural purposes</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</si>
  <si>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</si>
  <si>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</si>
  <si>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</si>
  <si>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</si>
  <si>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</si>
  <si>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</si>
  <si>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</si>
  <si>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</si>
  <si>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</si>
  <si>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</si>
  <si>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</si>
  <si>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</si>
  <si>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</si>
  <si>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</si>
  <si>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</si>
  <si>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</si>
  <si>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</si>
  <si>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</si>
  <si>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</si>
  <si>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</si>
  <si>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</si>
  <si>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</si>
  <si>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</si>
  <si>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</si>
  <si>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</si>
  <si>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</si>
  <si>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</si>
  <si>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</si>
  <si>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</si>
  <si>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</si>
  <si>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</si>
  <si>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</si>
  <si>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</si>
  <si>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</si>
  <si>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</si>
  <si>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</si>
  <si>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</si>
  <si>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</si>
  <si>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</si>
  <si>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</si>
  <si>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</si>
  <si>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</si>
  <si>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</si>
  <si>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</si>
  <si>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</si>
  <si>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</si>
  <si>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</si>
  <si>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</si>
  <si>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</si>
  <si>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</si>
  <si>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</si>
  <si>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</si>
  <si>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</si>
  <si>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</si>
  <si>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</si>
  <si>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</si>
  <si>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</si>
  <si>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</si>
  <si>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</si>
  <si>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</si>
  <si>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</si>
  <si>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</si>
  <si>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</si>
  <si>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</si>
  <si>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</si>
  <si>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</si>
  <si>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</si>
  <si>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</si>
  <si>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</si>
  <si>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</si>
  <si>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</si>
  <si>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</si>
  <si>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</si>
  <si>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</si>
  <si>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</si>
  <si>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</si>
  <si>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</si>
  <si>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</si>
  <si>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</si>
  <si>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</si>
  <si>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</si>
  <si>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</si>
  <si>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</si>
  <si>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</si>
  <si>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</si>
  <si>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</si>
  <si>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</si>
  <si>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</si>
  <si>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</si>
  <si>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</si>
  <si>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</si>
  <si>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</si>
  <si>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</si>
  <si>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</si>
  <si>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</si>
  <si>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</si>
  <si>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</si>
  <si>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</si>
  <si>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</si>
  <si>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</si>
  <si>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</si>
  <si>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</si>
  <si>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</si>
  <si>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</si>
  <si>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</si>
  <si>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</si>
  <si>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</si>
  <si>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</si>
  <si>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</si>
  <si>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</si>
  <si>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</si>
  <si>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</si>
  <si>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</si>
  <si>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</si>
  <si>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</si>
  <si>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</si>
  <si>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</si>
  <si>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</si>
  <si>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</si>
  <si>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</si>
  <si>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</si>
  <si>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</si>
  <si>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</si>
  <si>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</si>
  <si>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</si>
  <si>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</si>
  <si>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</si>
  <si>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</si>
  <si>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</si>
  <si>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</si>
  <si>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</si>
  <si>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</si>
  <si>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</si>
  <si>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</si>
  <si>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</si>
  <si>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</si>
  <si>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</si>
  <si>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</si>
  <si>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</si>
  <si>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</si>
  <si>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</si>
  <si>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</si>
  <si>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</si>
  <si>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</si>
  <si>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</si>
  <si>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</si>
  <si>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</si>
  <si>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</si>
  <si>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</si>
  <si>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</si>
  <si>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</si>
  <si>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</si>
  <si>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</si>
  <si>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</si>
  <si>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</si>
  <si>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</si>
  <si>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</si>
  <si>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</si>
  <si>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</si>
  <si>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</si>
  <si>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</si>
  <si>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</si>
  <si>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</si>
  <si>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</si>
  <si>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</si>
  <si>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</si>
  <si>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</si>
  <si>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</si>
  <si>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</si>
  <si>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</si>
  <si>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</si>
  <si>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</si>
  <si>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</si>
  <si>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</si>
  <si>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</si>
  <si>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</si>
  <si>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</si>
  <si>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</si>
  <si>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</si>
  <si>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</si>
  <si>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</si>
  <si>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</si>
  <si>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</si>
  <si>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</si>
  <si>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</si>
  <si>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</si>
  <si>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</si>
  <si>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</si>
  <si>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</si>
  <si>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</si>
  <si>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</si>
  <si>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</si>
  <si>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</si>
  <si>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</si>
  <si>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</si>
  <si>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</si>
  <si>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</si>
  <si>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</si>
  <si>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</si>
  <si>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</si>
  <si>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</si>
  <si>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</si>
  <si>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</si>
  <si>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</si>
  <si>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</si>
  <si>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</si>
  <si>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</si>
  <si>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</si>
  <si>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</si>
  <si>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</si>
  <si>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</si>
  <si>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</si>
  <si>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</si>
  <si>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</si>
  <si>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</si>
  <si>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</si>
  <si>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</si>
  <si>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</si>
  <si>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</si>
  <si>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</si>
  <si>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</si>
  <si>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</si>
  <si>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</si>
  <si>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</si>
  <si>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</si>
  <si>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</si>
  <si>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</si>
  <si>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</si>
  <si>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</si>
  <si>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</si>
  <si>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</si>
  <si>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</si>
  <si>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</si>
  <si>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</si>
  <si>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</si>
  <si>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</si>
  <si>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</si>
  <si>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</si>
  <si>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</si>
  <si>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</si>
  <si>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</si>
  <si>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</si>
  <si>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</si>
  <si>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</si>
  <si>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</si>
  <si>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</si>
  <si>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</si>
  <si>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</si>
  <si>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</si>
  <si>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</si>
  <si>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</si>
  <si>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</si>
  <si>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</si>
  <si>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</si>
  <si>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</si>
  <si>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</si>
  <si>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</si>
  <si>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</si>
  <si>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</si>
  <si>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</si>
  <si>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</si>
  <si>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</si>
  <si>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</si>
  <si>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</si>
  <si>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</si>
  <si>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</si>
  <si>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</si>
  <si>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</si>
  <si>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</si>
  <si>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</si>
  <si>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</si>
  <si>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</si>
  <si>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</si>
  <si>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</si>
  <si>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</si>
  <si>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</si>
  <si>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</si>
  <si>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</si>
  <si>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</si>
  <si>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</si>
  <si>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</si>
  <si>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</si>
  <si>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</si>
  <si>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</si>
  <si>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</si>
  <si>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</si>
  <si>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</si>
  <si>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</si>
  <si>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</si>
  <si>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</si>
  <si>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</si>
  <si>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</si>
  <si>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</si>
  <si>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</si>
  <si>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</si>
  <si>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</si>
  <si>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</si>
  <si>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</si>
  <si>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</si>
  <si>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</si>
  <si>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</si>
  <si>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</si>
  <si>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</si>
  <si>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</si>
  <si>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</si>
  <si>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</si>
  <si>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</si>
  <si>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</si>
  <si>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</si>
  <si>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</si>
  <si>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</si>
  <si>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</si>
  <si>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</si>
  <si>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</si>
  <si>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</si>
  <si>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</si>
  <si>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</si>
  <si>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</si>
  <si>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</si>
  <si>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</si>
  <si>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</si>
  <si>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</si>
  <si>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</si>
  <si>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</si>
  <si>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</si>
  <si>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</si>
  <si>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</si>
  <si>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</si>
  <si>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</si>
  <si>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</si>
  <si>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</si>
  <si>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</si>
  <si>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</si>
  <si>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</si>
  <si>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</si>
  <si>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</si>
  <si>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</si>
  <si>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</si>
  <si>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</si>
  <si>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</si>
  <si>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</si>
  <si>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</si>
  <si>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</si>
  <si>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</si>
  <si>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</si>
  <si>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</si>
  <si>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</si>
  <si>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</si>
  <si>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</si>
  <si>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</si>
  <si>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</si>
  <si>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</si>
  <si>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</si>
  <si>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</si>
  <si>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</si>
  <si>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</si>
  <si>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</si>
  <si>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</si>
  <si>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</si>
  <si>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</si>
  <si>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</si>
  <si>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</si>
  <si>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</si>
  <si>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</si>
  <si>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</si>
  <si>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</si>
  <si>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</si>
  <si>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</si>
  <si>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</si>
  <si>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</si>
  <si>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</si>
  <si>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</si>
  <si>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</si>
  <si>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</si>
  <si>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</si>
  <si>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</si>
  <si>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</si>
  <si>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</si>
  <si>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</si>
  <si>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</si>
  <si>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</si>
  <si>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</si>
  <si>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</si>
  <si>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</si>
  <si>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</si>
  <si>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</si>
  <si>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</si>
  <si>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</si>
  <si>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</si>
  <si>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</si>
  <si>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</si>
  <si>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</si>
  <si>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</si>
  <si>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</si>
  <si>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</si>
  <si>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</si>
  <si>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</si>
  <si>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</si>
  <si>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</si>
  <si>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</si>
  <si>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</si>
  <si>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</si>
  <si>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</si>
  <si>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</si>
  <si>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</si>
  <si>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</si>
  <si>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</si>
  <si>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</si>
  <si>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</si>
  <si>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</si>
  <si>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</si>
  <si>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</si>
  <si>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</si>
  <si>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</si>
  <si>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http://www.foncier.fr/regulated-information.html</t>
  </si>
  <si>
    <t>Y</t>
  </si>
  <si>
    <t>both</t>
  </si>
  <si>
    <t>http://www.ecbc.eu/framework/73/Obligations_Fonci%C3%A8res_-_OF</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</si>
  <si>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</si>
  <si>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</si>
  <si>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</si>
  <si>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</si>
  <si>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</si>
  <si>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</si>
  <si>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</si>
  <si>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</si>
  <si>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</si>
  <si>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</si>
  <si>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</si>
  <si>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</si>
  <si>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</si>
  <si>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</si>
  <si>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</si>
  <si>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</si>
  <si>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</si>
  <si>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</si>
  <si>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</si>
  <si>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</si>
  <si>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</si>
  <si>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</si>
  <si>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</si>
  <si>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</si>
  <si>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</si>
  <si>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</si>
  <si>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</si>
  <si>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</si>
  <si>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</si>
  <si>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</si>
  <si>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</si>
  <si>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</si>
  <si>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</si>
  <si>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</si>
  <si>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</si>
  <si>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</si>
  <si>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</si>
  <si>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</si>
  <si>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</si>
  <si>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</si>
  <si>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</si>
  <si>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</si>
  <si>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</si>
  <si>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</si>
  <si>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</si>
  <si>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</si>
  <si>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</si>
  <si>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</si>
  <si>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</si>
  <si>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</si>
  <si>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</si>
  <si>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</si>
  <si>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</si>
  <si>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</si>
  <si>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</si>
  <si>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</si>
  <si>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</si>
  <si>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</si>
  <si>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</si>
  <si>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</si>
  <si>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</si>
  <si>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</si>
  <si>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</si>
  <si>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</si>
  <si>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</si>
  <si>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</si>
  <si>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</si>
  <si>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</si>
  <si>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</si>
  <si>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</si>
  <si>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</si>
  <si>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</si>
  <si>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</si>
  <si>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</si>
  <si>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</si>
  <si>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</si>
  <si>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</si>
  <si>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</si>
  <si>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</si>
  <si>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</si>
  <si>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</si>
  <si>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</si>
  <si>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</si>
  <si>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</si>
  <si>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</si>
  <si>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</si>
  <si>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</si>
  <si>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</si>
  <si>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</si>
  <si>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</si>
  <si>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</si>
  <si>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</si>
  <si>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</si>
  <si>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</si>
  <si>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</si>
  <si>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</si>
  <si>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</si>
  <si>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</si>
  <si>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</si>
  <si>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</si>
  <si>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</si>
  <si>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</si>
  <si>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</si>
  <si>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</si>
  <si>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</si>
  <si>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</si>
  <si>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</si>
  <si>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</si>
  <si>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</si>
  <si>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</si>
  <si>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</si>
  <si>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</si>
  <si>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</si>
  <si>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</si>
  <si>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</si>
  <si>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</si>
  <si>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</si>
  <si>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</si>
  <si>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</si>
  <si>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</si>
  <si>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</si>
  <si>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</si>
  <si>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</si>
  <si>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</si>
  <si>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</si>
  <si>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</si>
  <si>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</si>
  <si>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</si>
  <si>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</si>
  <si>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</si>
  <si>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</si>
  <si>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</si>
  <si>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</si>
  <si>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</si>
  <si>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</si>
  <si>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</si>
  <si>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</si>
  <si>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</si>
  <si>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</si>
  <si>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</si>
  <si>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</si>
  <si>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</si>
  <si>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</si>
  <si>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</si>
  <si>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</si>
  <si>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</si>
  <si>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</si>
  <si>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</si>
  <si>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</si>
  <si>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</si>
  <si>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</si>
  <si>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</si>
  <si>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</si>
  <si>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</si>
  <si>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</si>
  <si>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</si>
  <si>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</si>
  <si>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</si>
  <si>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</si>
  <si>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</si>
  <si>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</si>
  <si>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</si>
  <si>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</si>
  <si>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</si>
  <si>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</si>
  <si>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</si>
  <si>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</si>
  <si>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</si>
  <si>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</si>
  <si>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</si>
  <si>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</si>
  <si>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</si>
  <si>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</si>
  <si>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</si>
  <si>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</si>
  <si>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</si>
  <si>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</si>
  <si>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</si>
  <si>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</si>
  <si>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</si>
  <si>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</si>
  <si>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</si>
  <si>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</si>
  <si>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</si>
  <si>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</si>
  <si>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</si>
  <si>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</si>
  <si>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</si>
  <si>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</si>
  <si>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</si>
  <si>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</si>
  <si>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</si>
  <si>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</si>
  <si>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</si>
  <si>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</si>
  <si>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</si>
  <si>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</si>
  <si>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</si>
  <si>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</si>
  <si>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</si>
  <si>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</si>
  <si>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</si>
  <si>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</si>
  <si>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</si>
  <si>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</si>
  <si>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</si>
  <si>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</si>
  <si>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</si>
  <si>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</si>
  <si>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</si>
  <si>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</si>
  <si>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</si>
  <si>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</si>
  <si>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</si>
  <si>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</si>
  <si>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</si>
  <si>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</si>
  <si>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</si>
  <si>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</si>
  <si>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</si>
  <si>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</si>
  <si>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</si>
  <si>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</si>
  <si>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</si>
  <si>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</si>
  <si>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</si>
  <si>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</si>
  <si>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</si>
  <si>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</si>
  <si>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</si>
  <si>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</si>
  <si>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</si>
  <si>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</si>
  <si>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</si>
  <si>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</si>
  <si>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</si>
  <si>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</si>
  <si>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</si>
  <si>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</si>
  <si>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</si>
  <si>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</si>
  <si>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</si>
  <si>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</si>
  <si>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</si>
  <si>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</si>
  <si>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</si>
  <si>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</si>
  <si>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</si>
  <si>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</si>
  <si>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</si>
  <si>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</si>
  <si>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</si>
  <si>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</si>
  <si>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</si>
  <si>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</si>
  <si>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</si>
  <si>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</si>
  <si>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</si>
  <si>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</si>
  <si>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</si>
  <si>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</si>
  <si>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</si>
  <si>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</si>
  <si>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</si>
  <si>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</si>
  <si>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</si>
  <si>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</si>
  <si>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</si>
  <si>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</si>
  <si>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</si>
  <si>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</si>
  <si>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</si>
  <si>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</si>
  <si>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</si>
  <si>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</si>
  <si>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</si>
  <si>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</si>
  <si>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</si>
  <si>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</si>
  <si>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</si>
  <si>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</si>
  <si>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</si>
  <si>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</si>
  <si>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</si>
  <si>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</si>
  <si>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</si>
  <si>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</si>
  <si>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</si>
  <si>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</si>
  <si>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</si>
  <si>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</si>
  <si>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</si>
  <si>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</si>
  <si>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</si>
  <si>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</si>
  <si>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</si>
  <si>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</si>
  <si>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</si>
  <si>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</si>
  <si>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</si>
  <si>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</si>
  <si>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</si>
  <si>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</si>
  <si>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</si>
  <si>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</si>
  <si>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</si>
  <si>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</si>
  <si>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</si>
  <si>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</si>
  <si>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</si>
  <si>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</si>
  <si>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</si>
  <si>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</si>
  <si>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</si>
  <si>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</si>
  <si>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</si>
  <si>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</si>
  <si>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</si>
  <si>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</si>
  <si>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</si>
  <si>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</si>
  <si>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</si>
  <si>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</si>
  <si>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</si>
  <si>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</si>
  <si>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</si>
  <si>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</si>
  <si>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</si>
  <si>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</si>
  <si>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</si>
  <si>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</si>
  <si>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</si>
  <si>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</si>
  <si>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</si>
  <si>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</si>
  <si>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</si>
  <si>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</si>
  <si>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</si>
  <si>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</si>
  <si>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</si>
  <si>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</si>
  <si>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</si>
  <si>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</si>
  <si>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</si>
  <si>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</si>
  <si>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</si>
  <si>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</si>
  <si>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</si>
  <si>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</si>
  <si>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</si>
  <si>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</si>
  <si>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</si>
  <si>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</si>
  <si>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</si>
  <si>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</si>
  <si>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</si>
  <si>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</si>
  <si>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</si>
  <si>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</si>
  <si>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</si>
  <si>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</si>
  <si>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</si>
  <si>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</si>
  <si>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</si>
  <si>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</si>
  <si>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</si>
  <si>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</si>
  <si>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</si>
  <si>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</si>
  <si>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</si>
  <si>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</si>
  <si>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</si>
  <si>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</si>
  <si>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</si>
  <si>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</si>
  <si>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</si>
  <si>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</si>
  <si>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</si>
  <si>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</si>
  <si>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</si>
  <si>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</si>
  <si>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</si>
  <si>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</si>
  <si>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</si>
  <si>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</si>
  <si>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</si>
  <si>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</si>
  <si>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</si>
  <si>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</si>
  <si>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</si>
  <si>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</si>
  <si>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</si>
  <si>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</si>
  <si>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</si>
  <si>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</si>
  <si>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</si>
  <si>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</si>
  <si>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</si>
  <si>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</si>
  <si>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</si>
  <si>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</si>
  <si>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</si>
  <si>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</si>
  <si>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</si>
  <si>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</si>
  <si>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</si>
  <si>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</si>
  <si>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</si>
  <si>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</si>
  <si>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</si>
  <si>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</si>
  <si>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</si>
  <si>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</si>
  <si>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</si>
  <si>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</si>
  <si>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</si>
  <si>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</si>
  <si>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</si>
  <si>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</si>
  <si>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</si>
  <si>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</si>
  <si>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</si>
  <si>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</si>
  <si>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</si>
  <si>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http://www.foncier.fr/nos-emissions.html</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</si>
  <si>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</si>
  <si>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</si>
  <si>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</si>
  <si>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</si>
  <si>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</si>
  <si>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</si>
  <si>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</si>
  <si>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</si>
  <si>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</si>
  <si>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</si>
  <si>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</si>
  <si>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</si>
  <si>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</si>
  <si>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</si>
  <si>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</si>
  <si>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</si>
  <si>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</si>
  <si>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</si>
  <si>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</si>
  <si>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</si>
  <si>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</si>
  <si>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</si>
  <si>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</si>
  <si>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</si>
  <si>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</si>
  <si>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</si>
  <si>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</si>
  <si>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</si>
  <si>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</si>
  <si>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</si>
  <si>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</si>
  <si>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</si>
  <si>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</si>
  <si>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</si>
  <si>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</si>
  <si>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</si>
  <si>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</si>
  <si>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</si>
  <si>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</si>
  <si>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</si>
  <si>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</si>
  <si>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</si>
  <si>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</si>
  <si>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</si>
  <si>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</si>
  <si>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</si>
  <si>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</si>
  <si>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</si>
  <si>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</si>
  <si>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</si>
  <si>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</si>
  <si>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</si>
  <si>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</si>
  <si>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</si>
  <si>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</si>
  <si>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</si>
  <si>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</si>
  <si>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</si>
  <si>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</si>
  <si>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</si>
  <si>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</si>
  <si>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</si>
  <si>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</si>
  <si>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</si>
  <si>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</si>
  <si>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</si>
  <si>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</si>
  <si>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</si>
  <si>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</si>
  <si>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</si>
  <si>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</si>
  <si>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</si>
  <si>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</si>
  <si>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</si>
  <si>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</si>
  <si>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</si>
  <si>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</si>
  <si>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</si>
  <si>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</si>
  <si>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</si>
  <si>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</si>
  <si>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</si>
  <si>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</si>
  <si>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</si>
  <si>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</si>
  <si>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</si>
  <si>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</si>
  <si>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</si>
  <si>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</si>
  <si>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</si>
  <si>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</si>
  <si>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</si>
  <si>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</si>
  <si>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</si>
  <si>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</si>
  <si>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</si>
  <si>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</si>
  <si>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</si>
  <si>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</si>
  <si>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</si>
  <si>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</si>
  <si>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</si>
  <si>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</si>
  <si>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</si>
  <si>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</si>
  <si>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</si>
  <si>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</si>
  <si>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</si>
  <si>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</si>
  <si>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</si>
  <si>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</si>
  <si>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</si>
  <si>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</si>
  <si>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</si>
  <si>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</si>
  <si>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</si>
  <si>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</si>
  <si>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</si>
  <si>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</si>
  <si>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</si>
  <si>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</si>
  <si>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</si>
  <si>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</si>
  <si>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</si>
  <si>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</si>
  <si>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</si>
  <si>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</si>
  <si>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</si>
  <si>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</si>
  <si>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</si>
  <si>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</si>
  <si>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</si>
  <si>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</si>
  <si>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</si>
  <si>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</si>
  <si>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</si>
  <si>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</si>
  <si>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</si>
  <si>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</si>
  <si>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</si>
  <si>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</si>
  <si>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</si>
  <si>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A+</t>
  </si>
  <si>
    <t>(in accordance with CRR/CRD4)</t>
  </si>
  <si>
    <t>AUD</t>
  </si>
  <si>
    <t>CAD</t>
  </si>
  <si>
    <t>GBP</t>
  </si>
  <si>
    <t>PLN</t>
  </si>
  <si>
    <t>5. Breakdown by regions of main country of origin</t>
  </si>
  <si>
    <t>Definition</t>
  </si>
  <si>
    <t>négative</t>
  </si>
  <si>
    <t>Worksheet E: Optional ECB-ECAIs data</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</si>
  <si>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</si>
  <si>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</si>
  <si>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</si>
  <si>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</si>
  <si>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</si>
  <si>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</si>
  <si>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</si>
  <si>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</si>
  <si>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</si>
  <si>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</si>
  <si>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</si>
  <si>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</si>
  <si>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</si>
  <si>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</si>
  <si>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</si>
  <si>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</si>
  <si>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</si>
  <si>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</si>
  <si>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</si>
  <si>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</si>
  <si>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</si>
  <si>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3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</si>
  <si>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</si>
  <si>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</si>
  <si>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</si>
  <si>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</si>
  <si>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</si>
  <si>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</si>
  <si>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</si>
  <si>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</si>
  <si>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</si>
  <si>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</si>
  <si>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</si>
  <si>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</si>
  <si>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</si>
  <si>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</si>
  <si>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</si>
  <si>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</si>
  <si>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HTT 2021</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</si>
  <si>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</si>
  <si>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</si>
  <si>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</si>
  <si>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</si>
  <si>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</si>
  <si>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</si>
  <si>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</si>
  <si>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</si>
  <si>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</si>
  <si>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</si>
  <si>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</si>
  <si>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</si>
  <si>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</si>
  <si>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</si>
  <si>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</si>
  <si>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</si>
  <si>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</si>
  <si>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</si>
  <si>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</si>
  <si>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</si>
  <si>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</si>
  <si>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</si>
  <si>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</si>
  <si>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</si>
  <si>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</si>
  <si>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</si>
  <si>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</si>
  <si>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</si>
  <si>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</si>
  <si>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</si>
  <si>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</si>
  <si>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</si>
  <si>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</si>
  <si>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</si>
  <si>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</si>
  <si>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</si>
  <si>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</si>
  <si>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</si>
  <si>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</si>
  <si>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</si>
  <si>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</si>
  <si>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</si>
  <si>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</si>
  <si>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</si>
  <si>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</si>
  <si>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</si>
  <si>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</si>
  <si>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</si>
  <si>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</si>
  <si>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</si>
  <si>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</si>
  <si>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</si>
  <si>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</si>
  <si>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</si>
  <si>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</si>
  <si>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</si>
  <si>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</si>
  <si>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</si>
  <si>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</si>
  <si>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</si>
  <si>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</si>
  <si>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</si>
  <si>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</si>
  <si>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</si>
  <si>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</si>
  <si>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</si>
  <si>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</si>
  <si>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</si>
  <si>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</si>
  <si>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</si>
  <si>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</si>
  <si>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</si>
  <si>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</si>
  <si>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</si>
  <si>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</si>
  <si>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</si>
  <si>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</si>
  <si>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</si>
  <si>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</si>
  <si>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</si>
  <si>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</si>
  <si>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</si>
  <si>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</si>
  <si>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</si>
  <si>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</si>
  <si>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</si>
  <si>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</si>
  <si>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</si>
  <si>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</si>
  <si>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</si>
  <si>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</si>
  <si>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</si>
  <si>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</si>
  <si>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</si>
  <si>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</si>
  <si>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</si>
  <si>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</si>
  <si>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</si>
  <si>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</si>
  <si>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</si>
  <si>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</si>
  <si>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</si>
  <si>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</si>
  <si>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</si>
  <si>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</si>
  <si>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</si>
  <si>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</si>
  <si>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</si>
  <si>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</si>
  <si>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</si>
  <si>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</si>
  <si>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</si>
  <si>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</si>
  <si>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</si>
  <si>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</si>
  <si>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</si>
  <si>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</si>
  <si>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</si>
  <si>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</si>
  <si>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</si>
  <si>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</si>
  <si>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</si>
  <si>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</si>
  <si>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</si>
  <si>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</si>
  <si>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</si>
  <si>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</si>
  <si>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</si>
  <si>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</si>
  <si>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</si>
  <si>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</si>
  <si>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</si>
  <si>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</si>
  <si>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</si>
  <si>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</si>
  <si>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</si>
  <si>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</si>
  <si>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</si>
  <si>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</si>
  <si>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</si>
  <si>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</si>
  <si>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</si>
  <si>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</si>
  <si>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</si>
  <si>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</si>
  <si>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</si>
  <si>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</si>
  <si>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</si>
  <si>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</si>
  <si>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</si>
  <si>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</si>
  <si>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</si>
  <si>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</si>
  <si>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</si>
  <si>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</si>
  <si>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</si>
  <si>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</si>
  <si>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</si>
  <si>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</si>
  <si>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</si>
  <si>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</si>
  <si>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</si>
  <si>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</si>
  <si>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</si>
  <si>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</si>
  <si>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</si>
  <si>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</si>
  <si>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</si>
  <si>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</si>
  <si>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</si>
  <si>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</si>
  <si>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</si>
  <si>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</si>
  <si>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</si>
  <si>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</si>
  <si>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</si>
  <si>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</si>
  <si>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</si>
  <si>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</si>
  <si>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</si>
  <si>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</si>
  <si>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</si>
  <si>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</si>
  <si>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</si>
  <si>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</si>
  <si>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</si>
  <si>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</si>
  <si>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</si>
  <si>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</si>
  <si>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</si>
  <si>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</si>
  <si>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</si>
  <si>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</si>
  <si>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</si>
  <si>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</si>
  <si>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</si>
  <si>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</si>
  <si>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</si>
  <si>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</si>
  <si>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</si>
  <si>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</si>
  <si>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</si>
  <si>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</si>
  <si>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</si>
  <si>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</si>
  <si>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</si>
  <si>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</si>
  <si>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</si>
  <si>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Subsidised housing</t>
  </si>
  <si>
    <t>M.7A.13.6</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</si>
  <si>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</si>
  <si>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</si>
  <si>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</si>
  <si>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</si>
  <si>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</si>
  <si>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</si>
  <si>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</si>
  <si>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</si>
  <si>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</si>
  <si>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</si>
  <si>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</si>
  <si>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</si>
  <si>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</si>
  <si>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</si>
  <si>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</si>
  <si>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</si>
  <si>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</si>
  <si>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</si>
  <si>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</si>
  <si>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</si>
  <si>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</si>
  <si>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</si>
  <si>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</si>
  <si>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</si>
  <si>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</si>
  <si>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</si>
  <si>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</si>
  <si>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</si>
  <si>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</si>
  <si>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</si>
  <si>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</si>
  <si>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</si>
  <si>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</si>
  <si>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</si>
  <si>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</si>
  <si>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</si>
  <si>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</si>
  <si>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</si>
  <si>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</si>
  <si>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</si>
  <si>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</si>
  <si>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</si>
  <si>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</si>
  <si>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</si>
  <si>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</si>
  <si>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</si>
  <si>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</si>
  <si>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</si>
  <si>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</si>
  <si>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</si>
  <si>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</si>
  <si>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</si>
  <si>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</si>
  <si>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</si>
  <si>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</si>
  <si>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</si>
  <si>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</si>
  <si>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</si>
  <si>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</si>
  <si>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</si>
  <si>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</si>
  <si>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</si>
  <si>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</si>
  <si>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</si>
  <si>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</si>
  <si>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</si>
  <si>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</si>
  <si>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</si>
  <si>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</si>
  <si>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</si>
  <si>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</si>
  <si>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</si>
  <si>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</si>
  <si>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</si>
  <si>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M.7B.23.11</t>
  </si>
  <si>
    <t>M.7B.23.12</t>
  </si>
  <si>
    <t>M.7B.23.13</t>
  </si>
  <si>
    <t>OM.7B.23.1</t>
  </si>
  <si>
    <t>OM.7B.23.2</t>
  </si>
  <si>
    <t>OM.7B.23.3</t>
  </si>
  <si>
    <t>OM.7B.23.4</t>
  </si>
  <si>
    <t>OM.7B.23.5</t>
  </si>
  <si>
    <t>OM.7B.23.6</t>
  </si>
  <si>
    <t>OM.7B.23.7</t>
  </si>
  <si>
    <t>OM.7B.23.8</t>
  </si>
  <si>
    <t>OM.7B.23.9</t>
  </si>
  <si>
    <t>OM.7B.23.10</t>
  </si>
  <si>
    <t>OM.7B.23.11</t>
  </si>
  <si>
    <t>OM.7B.23.12</t>
  </si>
  <si>
    <t>OM.7B.23.13</t>
  </si>
  <si>
    <t>OM.7B.23.14</t>
  </si>
  <si>
    <t>20. Loan Size Information</t>
  </si>
  <si>
    <t xml:space="preserve">21. Loan to Value (LTV) Information - UNINDEXED </t>
  </si>
  <si>
    <t>22. Loan to Value (LTV) Information - INDEXED</t>
  </si>
  <si>
    <t>23. Breakdown by Type</t>
  </si>
  <si>
    <t xml:space="preserve">Hospital </t>
  </si>
  <si>
    <t xml:space="preserve">School </t>
  </si>
  <si>
    <t>F1. Harmonised Transparency Template - Optional Sustainable Mortgage Data</t>
  </si>
  <si>
    <t>[Please insert currency]</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</si>
  <si>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</si>
  <si>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</si>
  <si>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</si>
  <si>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</si>
  <si>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</si>
  <si>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</si>
  <si>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</si>
  <si>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</si>
  <si>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</si>
  <si>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</si>
  <si>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</si>
  <si>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</si>
  <si>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</si>
  <si>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</si>
  <si>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</si>
  <si>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</si>
  <si>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</si>
  <si>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</si>
  <si>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</si>
  <si>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</si>
  <si>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</si>
  <si>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</si>
  <si>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</si>
  <si>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</si>
  <si>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</si>
  <si>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</si>
  <si>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</si>
  <si>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</si>
  <si>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</si>
  <si>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</si>
  <si>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</si>
  <si>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</si>
  <si>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</si>
  <si>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</si>
  <si>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</si>
  <si>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</si>
  <si>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</si>
  <si>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</si>
  <si>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</si>
  <si>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</si>
  <si>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</si>
  <si>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</si>
  <si>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</si>
  <si>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</si>
  <si>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</si>
  <si>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</si>
  <si>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</si>
  <si>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</si>
  <si>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</si>
  <si>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</si>
  <si>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</si>
  <si>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</si>
  <si>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</si>
  <si>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</si>
  <si>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</si>
  <si>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</si>
  <si>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</si>
  <si>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</si>
  <si>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</si>
  <si>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</si>
  <si>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</si>
  <si>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</si>
  <si>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</si>
  <si>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</si>
  <si>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</si>
  <si>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</si>
  <si>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</si>
  <si>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</si>
  <si>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</si>
  <si>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</si>
  <si>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</si>
  <si>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</si>
  <si>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</si>
  <si>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</si>
  <si>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</si>
  <si>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</si>
  <si>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</si>
  <si>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</si>
  <si>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</si>
  <si>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</si>
  <si>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</si>
  <si>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</si>
  <si>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</si>
  <si>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</si>
  <si>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</si>
  <si>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</si>
  <si>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</si>
  <si>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</si>
  <si>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</si>
  <si>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</si>
  <si>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</si>
  <si>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</si>
  <si>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</si>
  <si>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</si>
  <si>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</si>
  <si>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</si>
  <si>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</si>
  <si>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</si>
  <si>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</si>
  <si>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</si>
  <si>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</si>
  <si>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</si>
  <si>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</si>
  <si>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</si>
  <si>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</si>
  <si>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</si>
  <si>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</si>
  <si>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</si>
  <si>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</si>
  <si>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</si>
  <si>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</si>
  <si>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</si>
  <si>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</si>
  <si>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</si>
  <si>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</si>
  <si>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</si>
  <si>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</si>
  <si>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</si>
  <si>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</si>
  <si>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</si>
  <si>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</si>
  <si>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</si>
  <si>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</si>
  <si>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</si>
  <si>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</si>
  <si>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</si>
  <si>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</si>
  <si>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</si>
  <si>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</si>
  <si>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</si>
  <si>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</si>
  <si>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</si>
  <si>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</si>
  <si>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</si>
  <si>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</si>
  <si>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</si>
  <si>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</si>
  <si>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</si>
  <si>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</si>
  <si>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</si>
  <si>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</si>
  <si>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</si>
  <si>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</si>
  <si>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</si>
  <si>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</si>
  <si>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</si>
  <si>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</si>
  <si>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</si>
  <si>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</si>
  <si>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</si>
  <si>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</si>
  <si>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</si>
  <si>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</si>
  <si>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</si>
  <si>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</si>
  <si>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</si>
  <si>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</si>
  <si>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</si>
  <si>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</si>
  <si>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</si>
  <si>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</si>
  <si>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</si>
  <si>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</si>
  <si>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</si>
  <si>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</si>
  <si>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</si>
  <si>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</si>
  <si>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</si>
  <si>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</si>
  <si>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</si>
  <si>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</si>
  <si>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</si>
  <si>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</si>
  <si>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</si>
  <si>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</si>
  <si>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</si>
  <si>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</si>
  <si>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</si>
  <si>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</si>
  <si>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</si>
  <si>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</si>
  <si>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</si>
  <si>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</si>
  <si>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</si>
  <si>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</si>
  <si>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</si>
  <si>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</si>
  <si>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</si>
  <si>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</si>
  <si>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</si>
  <si>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</si>
  <si>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</si>
  <si>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</si>
  <si>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</si>
  <si>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</si>
  <si>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</si>
  <si>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</si>
  <si>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</si>
  <si>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</si>
  <si>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</si>
  <si>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</si>
  <si>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</si>
  <si>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</si>
  <si>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</si>
  <si>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</si>
  <si>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</si>
  <si>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</si>
  <si>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</si>
  <si>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</si>
  <si>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</si>
  <si>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</si>
  <si>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</si>
  <si>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</si>
  <si>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</si>
  <si>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</si>
  <si>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</si>
  <si>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</si>
  <si>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</si>
  <si>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</si>
  <si>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</si>
  <si>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</si>
  <si>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</si>
  <si>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</si>
  <si>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</si>
  <si>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</si>
  <si>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</si>
  <si>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</si>
  <si>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</si>
  <si>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</si>
  <si>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</si>
  <si>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</si>
  <si>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</si>
  <si>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</si>
  <si>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</si>
  <si>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</si>
  <si>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</si>
  <si>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</si>
  <si>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</si>
  <si>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</si>
  <si>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</si>
  <si>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</si>
  <si>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</si>
  <si>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</si>
  <si>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</si>
  <si>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</si>
  <si>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</si>
  <si>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</si>
  <si>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</si>
  <si>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</si>
  <si>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</si>
  <si>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</si>
  <si>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</si>
  <si>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</si>
  <si>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</si>
  <si>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</si>
  <si>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</si>
  <si>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</si>
  <si>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</si>
  <si>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</si>
  <si>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</si>
  <si>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</si>
  <si>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</si>
  <si>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</si>
  <si>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</si>
  <si>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</si>
  <si>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</si>
  <si>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</si>
  <si>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</si>
  <si>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</si>
  <si>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</si>
  <si>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</si>
  <si>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</si>
  <si>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</si>
  <si>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</si>
  <si>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</si>
  <si>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</si>
  <si>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</si>
  <si>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</si>
  <si>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</si>
  <si>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</si>
  <si>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</si>
  <si>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</si>
  <si>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</si>
  <si>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</si>
  <si>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</si>
  <si>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</si>
  <si>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</si>
  <si>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</si>
  <si>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</si>
  <si>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</si>
  <si>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</si>
  <si>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</si>
  <si>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</si>
  <si>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</si>
  <si>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</si>
  <si>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</si>
  <si>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</si>
  <si>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</si>
  <si>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</si>
  <si>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</si>
  <si>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</si>
  <si>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</si>
  <si>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</si>
  <si>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</si>
  <si>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</si>
  <si>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</si>
  <si>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</si>
  <si>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</si>
  <si>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</si>
  <si>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</si>
  <si>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</si>
  <si>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</si>
  <si>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</si>
  <si>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</si>
  <si>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</si>
  <si>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</si>
  <si>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</si>
  <si>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</si>
  <si>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</si>
  <si>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</si>
  <si>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</si>
  <si>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</si>
  <si>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</si>
  <si>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</si>
  <si>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</si>
  <si>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</si>
  <si>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</si>
  <si>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</si>
  <si>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</si>
  <si>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</si>
  <si>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</si>
  <si>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</si>
  <si>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</si>
  <si>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</si>
  <si>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</si>
  <si>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</si>
  <si>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</si>
  <si>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</si>
  <si>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</si>
  <si>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</si>
  <si>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</si>
  <si>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</si>
  <si>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</si>
  <si>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</si>
  <si>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</si>
  <si>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</si>
  <si>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</si>
  <si>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</si>
  <si>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</si>
  <si>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</si>
  <si>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</si>
  <si>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</si>
  <si>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</si>
  <si>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</si>
  <si>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</si>
  <si>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</si>
  <si>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</si>
  <si>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</si>
  <si>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</si>
  <si>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</si>
  <si>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</si>
  <si>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</si>
  <si>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</si>
  <si>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</si>
  <si>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</si>
  <si>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</si>
  <si>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</si>
  <si>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</si>
  <si>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</si>
  <si>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</si>
  <si>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</si>
  <si>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</si>
  <si>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</si>
  <si>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</si>
  <si>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OSM.2A.19.2</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</si>
  <si>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</si>
  <si>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</si>
  <si>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</si>
  <si>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</si>
  <si>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</si>
  <si>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</si>
  <si>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</si>
  <si>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</si>
  <si>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</si>
  <si>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</si>
  <si>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</si>
  <si>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</si>
  <si>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</si>
  <si>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</si>
  <si>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</si>
  <si>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</si>
  <si>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</si>
  <si>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</si>
  <si>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</si>
  <si>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</si>
  <si>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</si>
  <si>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</si>
  <si>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</si>
  <si>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</si>
  <si>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</si>
  <si>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</si>
  <si>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</si>
  <si>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</si>
  <si>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</si>
  <si>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</si>
  <si>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</si>
  <si>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</si>
  <si>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</si>
  <si>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</si>
  <si>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</si>
  <si>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</si>
  <si>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</si>
  <si>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</si>
  <si>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</si>
  <si>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</si>
  <si>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</si>
  <si>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</si>
  <si>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</si>
  <si>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</si>
  <si>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</si>
  <si>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</si>
  <si>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</si>
  <si>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</si>
  <si>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B. Sustainable Commercial Cover Pool</t>
  </si>
  <si>
    <t>SM.2B.20.1</t>
  </si>
  <si>
    <t>SM.2B.20.2</t>
  </si>
  <si>
    <t>SM.2B.20.3</t>
  </si>
  <si>
    <t>SM.2B.20.4</t>
  </si>
  <si>
    <t>SM.2B.20.5</t>
  </si>
  <si>
    <t>SM.2B.20.6</t>
  </si>
  <si>
    <t>SM.2B.20.7</t>
  </si>
  <si>
    <t>SM.2B.20.8</t>
  </si>
  <si>
    <t>SM.2B.20.9</t>
  </si>
  <si>
    <t>SM.2B.20.10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</si>
  <si>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</si>
  <si>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</si>
  <si>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</si>
  <si>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</si>
  <si>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</si>
  <si>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</si>
  <si>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</si>
  <si>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</si>
  <si>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</si>
  <si>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</si>
  <si>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</si>
  <si>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</si>
  <si>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</si>
  <si>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</si>
  <si>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</si>
  <si>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</si>
  <si>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</si>
  <si>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</si>
  <si>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</si>
  <si>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</si>
  <si>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</si>
  <si>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</si>
  <si>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</si>
  <si>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</si>
  <si>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</si>
  <si>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</si>
  <si>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</si>
  <si>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</si>
  <si>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</si>
  <si>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</si>
  <si>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</si>
  <si>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</si>
  <si>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</si>
  <si>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</si>
  <si>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</si>
  <si>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</si>
  <si>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</si>
  <si>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</si>
  <si>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</si>
  <si>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</si>
  <si>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</si>
  <si>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</si>
  <si>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</si>
  <si>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</si>
  <si>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</si>
  <si>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</si>
  <si>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</si>
  <si>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</si>
  <si>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</si>
  <si>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</si>
  <si>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</si>
  <si>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</si>
  <si>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</si>
  <si>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</si>
  <si>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 CRE</t>
  </si>
  <si>
    <t>SM.2B.23.1</t>
  </si>
  <si>
    <t>SM.2B.23.2</t>
  </si>
  <si>
    <t>SM.2B.23.3</t>
  </si>
  <si>
    <t>SM.2B.23.4</t>
  </si>
  <si>
    <t>SM.2B.23.5</t>
  </si>
  <si>
    <t>SM.2B.23.6</t>
  </si>
  <si>
    <t>SM.2B.23.7</t>
  </si>
  <si>
    <t>SM.2B.23.8</t>
  </si>
  <si>
    <t>SM.2B.23.9</t>
  </si>
  <si>
    <t>SM.2B.23.10</t>
  </si>
  <si>
    <t>other RE with a social relevant purpose</t>
  </si>
  <si>
    <t>SM.2B.23.11</t>
  </si>
  <si>
    <t>SM.2B.23.12</t>
  </si>
  <si>
    <t>SM.2B.23.13</t>
  </si>
  <si>
    <t>OSM.2B.23.1</t>
  </si>
  <si>
    <t>o/w Cultural purposes</t>
  </si>
  <si>
    <t>OSM.2B.23.2</t>
  </si>
  <si>
    <t>OSM.2B.23.3</t>
  </si>
  <si>
    <t>OSM.2B.23.4</t>
  </si>
  <si>
    <t>OSM.2B.23.5</t>
  </si>
  <si>
    <t>OSM.2B.23.6</t>
  </si>
  <si>
    <t>OSM.2B.23.7</t>
  </si>
  <si>
    <t>OSM.2B.23.8</t>
  </si>
  <si>
    <t>OSM.2B.23.9</t>
  </si>
  <si>
    <t>OSM.2B.23.10</t>
  </si>
  <si>
    <t>OSM.2B.23.11</t>
  </si>
  <si>
    <t>OSM.2B.23.12</t>
  </si>
  <si>
    <t>OSM.2B.23.13</t>
  </si>
  <si>
    <t>OSM.2B.23.14</t>
  </si>
  <si>
    <t>24. EPC  Information of the financed CRE</t>
  </si>
  <si>
    <t>SM.2B.24.1</t>
  </si>
  <si>
    <t>SM.2B.24.2</t>
  </si>
  <si>
    <t>SM.2B.24.3</t>
  </si>
  <si>
    <t>SM.2B.24.4</t>
  </si>
  <si>
    <t>SM.2B.24.5</t>
  </si>
  <si>
    <t>SM.2B.24.6</t>
  </si>
  <si>
    <t>SM.2B.24.7</t>
  </si>
  <si>
    <t>SM.2B.24.8</t>
  </si>
  <si>
    <t>SM.2B.24.9</t>
  </si>
  <si>
    <t>SM.2B.24.10</t>
  </si>
  <si>
    <t>SM.2B.24.11</t>
  </si>
  <si>
    <t>SM.2B.24.12</t>
  </si>
  <si>
    <t>SM.2B.24.13</t>
  </si>
  <si>
    <t>SM.2B.24.14</t>
  </si>
  <si>
    <t>SM.2B.24.15</t>
  </si>
  <si>
    <t>SM.2B.24.16</t>
  </si>
  <si>
    <t>SM.2B.24.17</t>
  </si>
  <si>
    <t>SM.2B.24.18</t>
  </si>
  <si>
    <t>SM.2B.24.19</t>
  </si>
  <si>
    <t>OSM.2B.24.1</t>
  </si>
  <si>
    <t>OSM.2B.24.2</t>
  </si>
  <si>
    <t>OSM.2B.24.3</t>
  </si>
  <si>
    <t>25. Average energy use intensity (kWh/m2)</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</si>
  <si>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</si>
  <si>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</si>
  <si>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</si>
  <si>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</si>
  <si>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</si>
  <si>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</si>
  <si>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</si>
  <si>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</si>
  <si>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</si>
  <si>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</si>
  <si>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</si>
  <si>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</si>
  <si>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</si>
  <si>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</si>
  <si>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</si>
  <si>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</si>
  <si>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</si>
  <si>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</si>
  <si>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</si>
  <si>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</si>
  <si>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26. CRE Age Structure</t>
  </si>
  <si>
    <t>SM.2B.26.1</t>
  </si>
  <si>
    <t>SM.2B.26.2</t>
  </si>
  <si>
    <t>SM.2B.26.3</t>
  </si>
  <si>
    <t>SM.2B.26.4</t>
  </si>
  <si>
    <t>SM.2B.26.5</t>
  </si>
  <si>
    <t>SM.2B.26.6</t>
  </si>
  <si>
    <t>SM.2B.26.7</t>
  </si>
  <si>
    <t>SM.2B.26.8</t>
  </si>
  <si>
    <t>SM.2B.26.9</t>
  </si>
  <si>
    <t>SM.2B.26.10</t>
  </si>
  <si>
    <t>SM.2B.26.11</t>
  </si>
  <si>
    <t>27. New Commercial Property</t>
  </si>
  <si>
    <t>SM.2B.27.1</t>
  </si>
  <si>
    <t>New property</t>
  </si>
  <si>
    <t>SM.2B.27.2</t>
  </si>
  <si>
    <t>SM.2B.27.3</t>
  </si>
  <si>
    <t>SM.2B.27.4</t>
  </si>
  <si>
    <t>SM.2B.27.5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</si>
  <si>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</si>
  <si>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</si>
  <si>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</si>
  <si>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</si>
  <si>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</si>
  <si>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</si>
  <si>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</si>
  <si>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</si>
  <si>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</si>
  <si>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</si>
  <si>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</si>
  <si>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2021 Version</t>
  </si>
  <si>
    <t>Worksheet B3: HTT Shipping Assets</t>
  </si>
  <si>
    <t>Worksheet D &amp; Onwards (If Any): National Transparency Template</t>
  </si>
  <si>
    <t>Worksheet F1: Optional Sustainable M data</t>
  </si>
  <si>
    <t>Temp. Optional COVID 19 impact</t>
  </si>
  <si>
    <t>(*) of which short term deposits with Banque de France : €   2 602,0 million</t>
  </si>
  <si>
    <t>( June 2021)</t>
  </si>
  <si>
    <t>Public sector cover pool data in this section (22 932,9 EUR  million) do not include Banque de France exposure (EUR 2 602,0 million).</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</si>
  <si>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June 30, 2021, the amount exceeding the regulatorry limit was € 1 098.9 million.</t>
  </si>
  <si>
    <t>Reporting Date: 30/09/2021</t>
  </si>
  <si>
    <t>Cut-off Date: 05/11/2021</t>
  </si>
  <si>
    <t>112,30 % on june 2021</t>
  </si>
  <si>
    <t>0</t>
  </si>
  <si>
    <t>BARCLAYS BANK</t>
  </si>
  <si>
    <t>G5GSEF7VJP5I7OUK5573</t>
  </si>
  <si>
    <t>Interest &amp; FX</t>
  </si>
  <si>
    <t>BNP PARIBAS</t>
  </si>
  <si>
    <t>R0MUWSFPU8MPRO8K5P83</t>
  </si>
  <si>
    <t>CITY BANK</t>
  </si>
  <si>
    <t>E57ODZWZ7FF32TWEFA76</t>
  </si>
  <si>
    <t>CREDIT AGRICOLE CORPORATE AND INVESTMENT BANK</t>
  </si>
  <si>
    <t>1VUV7VQFKUOQSJ21A208</t>
  </si>
  <si>
    <t>CREDIT FONCIER DE FRANCE</t>
  </si>
  <si>
    <t>DEXIA CREDIT LOCAL SA garantie CFF</t>
  </si>
  <si>
    <t>F4G136OIPBYND1F41110</t>
  </si>
  <si>
    <t>DZ BANK AG</t>
  </si>
  <si>
    <t>529900HNOAA1KXQJUQ27</t>
  </si>
  <si>
    <t>Interest</t>
  </si>
  <si>
    <t>GOLDMAN SACHS</t>
  </si>
  <si>
    <t>W22LROWP2IHZNBB6K528</t>
  </si>
  <si>
    <t>HSBC FRANCE PARIS</t>
  </si>
  <si>
    <t>F0HUI1NY1AZMJMD8LP67</t>
  </si>
  <si>
    <t>JP MORGAN CHASE  BANK</t>
  </si>
  <si>
    <t>7H6GLXDRUGQFU57RNE97</t>
  </si>
  <si>
    <t>MERRILL LYNCH INTERNATIONAL</t>
  </si>
  <si>
    <t>GGDZP1UYGU9STUHRDP48</t>
  </si>
  <si>
    <t>MORGAN STANLEY BANK</t>
  </si>
  <si>
    <t>Z06S12H6N9QRJ8HHN626</t>
  </si>
  <si>
    <t>NATIXIS  CAPITAL MARKET PARIS</t>
  </si>
  <si>
    <t>KX1WK48MPD4Y2NCUIZ63</t>
  </si>
  <si>
    <t>NATIXIS  CAPITAL MARKET PARIS Garantie CDC</t>
  </si>
  <si>
    <t>ROYAL BANK OF CANADA</t>
  </si>
  <si>
    <t>ES7IP3U3RHIGC71XBU11</t>
  </si>
  <si>
    <t>ROYAL BANK OF SCOTLAND</t>
  </si>
  <si>
    <t>9Y5B2OGU5CHSMO4ND120</t>
  </si>
  <si>
    <t>SOCIETE GENERALE</t>
  </si>
  <si>
    <t>O2RNE8IBXP4R0TD8PU41</t>
  </si>
  <si>
    <t>UBS Europe SE</t>
  </si>
  <si>
    <t>REYPIEJN7XZHSUI0N355</t>
  </si>
  <si>
    <t>FX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</si>
</sst>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 _€_-;\-* #,##0\ _€_-;_-* &quot;-&quot;\ _€_-;_-@_-"/>
    <numFmt numFmtId="165" formatCode="_-* #,##0.00\ _€_-;\-* #,##0.00\ _€_-;_-* &quot;-&quot;??\ _€_-;_-@_-"/>
    <numFmt numFmtId="166" formatCode="_ * #,##0.00_ ;_ * \-#,##0.00_ ;_ * &quot;-&quot;??_ ;_ @_ "/>
    <numFmt numFmtId="167" formatCode="0.0%"/>
    <numFmt numFmtId="168" formatCode="0.0"/>
    <numFmt numFmtId="169" formatCode="#,##0.0"/>
    <numFmt numFmtId="170" formatCode="0\.00%"/>
    <numFmt numFmtId="171" formatCode="0\.0%"/>
    <numFmt numFmtId="172" formatCode="_-* #,##0\ _€_-;\-* #,##0\ _€_-;_-* &quot;-&quot;??\ _€_-;_-@_-"/>
    <numFmt numFmtId="173" formatCode="#,##0_ ;\-#,##0\ "/>
    <numFmt numFmtId="174" formatCode="[$-809]mmmm\ yyyy;@"/>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22">
    <xf numFmtId="0" fontId="0" fillId="0" borderId="0"/>
    <xf numFmtId="9" fontId="4" fillId="0" borderId="0" applyFont="0" applyFill="0" applyBorder="0" applyAlignment="0" applyProtection="0"/>
    <xf numFmtId="0" fontId="14" fillId="0" borderId="0" applyNumberFormat="0" applyFill="0" applyBorder="0" applyAlignment="0" applyProtection="0"/>
    <xf numFmtId="166"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165"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cellStyleXfs>
  <cellXfs count="85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167" fontId="28" fillId="0" borderId="0" xfId="1" applyNumberFormat="1" applyFont="1" applyFill="1" applyBorder="1" applyAlignment="1">
      <alignment horizontal="center" vertical="center" wrapText="1"/>
    </xf>
    <xf numFmtId="167" fontId="28"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 fillId="0" borderId="0" xfId="1" quotePrefix="1" applyNumberFormat="1" applyFont="1" applyFill="1" applyBorder="1" applyAlignment="1">
      <alignment horizontal="center" vertical="center" wrapText="1"/>
    </xf>
    <xf numFmtId="167" fontId="0" fillId="0" borderId="0" xfId="1" quotePrefix="1"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15" fillId="0" borderId="0" xfId="0" applyNumberFormat="1" applyFont="1" applyFill="1" applyBorder="1" applyAlignment="1">
      <alignment vertical="center" wrapText="1"/>
    </xf>
    <xf numFmtId="167" fontId="18" fillId="0" borderId="0" xfId="0" applyNumberFormat="1" applyFont="1" applyFill="1" applyBorder="1" applyAlignment="1">
      <alignment horizontal="center" vertical="center" wrapText="1"/>
    </xf>
    <xf numFmtId="167" fontId="18" fillId="2" borderId="0" xfId="0" applyNumberFormat="1" applyFont="1" applyFill="1" applyBorder="1" applyAlignment="1">
      <alignment horizontal="center" vertical="center" wrapText="1"/>
    </xf>
    <xf numFmtId="167" fontId="0" fillId="2" borderId="0" xfId="0" applyNumberFormat="1" applyFont="1" applyFill="1" applyBorder="1" applyAlignment="1">
      <alignment horizontal="center" vertical="center" wrapText="1"/>
    </xf>
    <xf numFmtId="167" fontId="3" fillId="6" borderId="0" xfId="0" applyNumberFormat="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167" fontId="23" fillId="6" borderId="0" xfId="0" applyNumberFormat="1" applyFont="1" applyFill="1" applyBorder="1" applyAlignment="1">
      <alignment horizontal="center" vertical="center" wrapText="1"/>
    </xf>
    <xf numFmtId="167" fontId="19" fillId="6" borderId="0" xfId="0" applyNumberFormat="1" applyFont="1" applyFill="1" applyBorder="1" applyAlignment="1">
      <alignment horizontal="center" vertical="center" wrapText="1"/>
    </xf>
    <xf numFmtId="167" fontId="19" fillId="6" borderId="0" xfId="0" quotePrefix="1" applyNumberFormat="1" applyFont="1" applyFill="1" applyBorder="1" applyAlignment="1">
      <alignment horizontal="center" vertical="center" wrapText="1"/>
    </xf>
    <xf numFmtId="167" fontId="0" fillId="0" borderId="0" xfId="0"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0" fillId="0" borderId="0" xfId="0" applyNumberFormat="1"/>
    <xf numFmtId="167" fontId="26" fillId="0" borderId="0" xfId="0" applyNumberFormat="1" applyFont="1" applyFill="1" applyBorder="1" applyAlignment="1">
      <alignment horizontal="center" vertical="center" wrapText="1"/>
    </xf>
    <xf numFmtId="167" fontId="25" fillId="0" borderId="0" xfId="0" applyNumberFormat="1" applyFont="1" applyFill="1" applyBorder="1" applyAlignment="1">
      <alignment horizontal="center" vertical="center" wrapText="1"/>
    </xf>
    <xf numFmtId="167" fontId="27" fillId="0" borderId="0" xfId="0" applyNumberFormat="1" applyFont="1" applyFill="1" applyBorder="1" applyAlignment="1">
      <alignment horizontal="center" vertical="center" wrapText="1"/>
    </xf>
    <xf numFmtId="167" fontId="14" fillId="0" borderId="0" xfId="2" applyNumberFormat="1" applyFill="1" applyBorder="1" applyAlignment="1">
      <alignment horizontal="center" vertical="center" wrapText="1"/>
    </xf>
    <xf numFmtId="167" fontId="3" fillId="5" borderId="0" xfId="0" applyNumberFormat="1" applyFont="1" applyFill="1" applyBorder="1" applyAlignment="1">
      <alignment horizontal="center" vertical="center" wrapText="1"/>
    </xf>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7"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7"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7"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7" fontId="24" fillId="4" borderId="19" xfId="1" applyNumberFormat="1" applyFont="1" applyFill="1" applyBorder="1" applyAlignment="1">
      <alignment horizontal="center"/>
    </xf>
    <xf numFmtId="167" fontId="24" fillId="4" borderId="13" xfId="1" applyNumberFormat="1" applyFont="1" applyFill="1" applyBorder="1" applyAlignment="1">
      <alignment horizontal="center"/>
    </xf>
    <xf numFmtId="167"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8" fontId="24" fillId="4" borderId="13" xfId="0" applyNumberFormat="1" applyFont="1" applyFill="1" applyBorder="1" applyAlignment="1">
      <alignment horizontal="right" indent="1"/>
    </xf>
    <xf numFmtId="168" fontId="49" fillId="12" borderId="13" xfId="0" applyNumberFormat="1" applyFont="1" applyFill="1" applyBorder="1" applyAlignment="1">
      <alignment horizontal="right" indent="1"/>
    </xf>
    <xf numFmtId="169"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8" fontId="24" fillId="11" borderId="13" xfId="0" applyNumberFormat="1" applyFont="1" applyFill="1" applyBorder="1" applyAlignment="1">
      <alignment horizontal="right" indent="1"/>
    </xf>
    <xf numFmtId="167"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70"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7"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7"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7"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7"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7"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70" fontId="22" fillId="0" borderId="13" xfId="0" applyNumberFormat="1" applyFont="1" applyBorder="1"/>
    <xf numFmtId="0" fontId="0" fillId="13" borderId="13" xfId="0" applyFill="1" applyBorder="1"/>
    <xf numFmtId="167" fontId="40" fillId="14" borderId="13" xfId="1" applyNumberFormat="1" applyFont="1" applyFill="1" applyBorder="1" applyAlignment="1">
      <alignment horizontal="right" indent="1"/>
    </xf>
    <xf numFmtId="167"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7" fontId="40" fillId="0" borderId="13" xfId="1" applyNumberFormat="1" applyFont="1" applyBorder="1" applyAlignment="1">
      <alignment horizontal="center" vertical="center"/>
    </xf>
    <xf numFmtId="171" fontId="22" fillId="0" borderId="13" xfId="1" applyNumberFormat="1" applyFont="1" applyBorder="1" applyAlignment="1">
      <alignment horizontal="right" indent="1"/>
    </xf>
    <xf numFmtId="167"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7" fontId="49" fillId="12" borderId="22" xfId="0" applyNumberFormat="1" applyFont="1" applyFill="1" applyBorder="1" applyAlignment="1">
      <alignment horizontal="right" indent="1"/>
    </xf>
    <xf numFmtId="167" fontId="22" fillId="0" borderId="13" xfId="1" applyNumberFormat="1" applyFont="1" applyBorder="1" applyAlignment="1">
      <alignment horizontal="right" indent="1"/>
    </xf>
    <xf numFmtId="167"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7" fontId="22" fillId="0" borderId="13" xfId="0" applyNumberFormat="1" applyFont="1" applyBorder="1"/>
    <xf numFmtId="0" fontId="48" fillId="0" borderId="0" xfId="0" applyFont="1" applyBorder="1" applyAlignment="1">
      <alignment horizontal="center"/>
    </xf>
    <xf numFmtId="172"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7"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71" fontId="57" fillId="12" borderId="13" xfId="1" applyNumberFormat="1" applyFont="1" applyFill="1" applyBorder="1" applyAlignment="1">
      <alignment horizontal="right" indent="1"/>
    </xf>
    <xf numFmtId="167"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7"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7"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3"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2"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165"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167" fontId="2" fillId="0" borderId="0" xfId="19" applyNumberFormat="1" applyFont="1" applyFill="1" applyBorder="1" applyAlignment="1">
      <alignment horizontal="center" vertical="center" wrapText="1"/>
    </xf>
    <xf numFmtId="167"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2" fontId="0" fillId="0" borderId="19" xfId="0" applyNumberFormat="1" applyBorder="1" applyAlignment="1">
      <alignment horizontal="right" indent="1"/>
    </xf>
    <xf numFmtId="172" fontId="0" fillId="0" borderId="13" xfId="0" applyNumberFormat="1" applyBorder="1" applyAlignment="1">
      <alignment horizontal="right" indent="1"/>
    </xf>
    <xf numFmtId="167" fontId="0" fillId="0" borderId="29" xfId="1" applyNumberFormat="1" applyFont="1" applyBorder="1" applyAlignment="1">
      <alignment horizontal="right" indent="1"/>
    </xf>
    <xf numFmtId="167" fontId="0" fillId="0" borderId="13" xfId="1" applyNumberFormat="1" applyFont="1" applyBorder="1"/>
    <xf numFmtId="167" fontId="2"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7"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7" fontId="49" fillId="12" borderId="32" xfId="1" applyNumberFormat="1" applyFont="1" applyFill="1" applyBorder="1" applyAlignment="1">
      <alignment horizontal="right" indent="1"/>
    </xf>
    <xf numFmtId="169"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0" fontId="72" fillId="0" borderId="0" xfId="0" applyFont="1" applyFill="1" applyBorder="1" applyAlignment="1" applyProtection="1">
      <alignment horizontal="center" vertical="center"/>
    </xf>
    <xf numFmtId="0" fontId="72" fillId="0" borderId="0" xfId="0" applyFont="1" applyFill="1" applyBorder="1" applyAlignment="1">
      <alignment horizontal="center" vertical="center"/>
    </xf>
    <xf numFmtId="167" fontId="17" fillId="6" borderId="0" xfId="0" quotePrefix="1" applyNumberFormat="1" applyFont="1" applyFill="1" applyBorder="1" applyAlignment="1">
      <alignment horizontal="center" vertical="center" wrapText="1"/>
    </xf>
    <xf numFmtId="3" fontId="49" fillId="12" borderId="13" xfId="0" applyNumberFormat="1" applyFont="1" applyFill="1" applyBorder="1" applyAlignment="1">
      <alignment horizontal="center" vertical="center"/>
    </xf>
    <xf numFmtId="169" fontId="2" fillId="0" borderId="0" xfId="0" quotePrefix="1" applyNumberFormat="1" applyFont="1" applyFill="1" applyBorder="1" applyAlignment="1">
      <alignment horizontal="center" vertical="center" wrapText="1"/>
    </xf>
    <xf numFmtId="167" fontId="2" fillId="0" borderId="0" xfId="10" applyNumberFormat="1" applyFont="1" applyFill="1" applyBorder="1" applyAlignment="1">
      <alignment horizontal="center" vertical="center" wrapText="1"/>
    </xf>
    <xf numFmtId="0" fontId="9" fillId="0" borderId="0" xfId="20" applyFont="1" applyAlignment="1">
      <alignment horizontal="left" vertical="center"/>
    </xf>
    <xf numFmtId="0" fontId="4" fillId="0" borderId="0" xfId="20" applyAlignment="1">
      <alignment horizontal="center" vertical="center" wrapText="1"/>
    </xf>
    <xf numFmtId="0" fontId="72" fillId="0" borderId="0" xfId="20" applyFont="1" applyAlignment="1">
      <alignment horizontal="center" vertical="center"/>
    </xf>
    <xf numFmtId="0" fontId="3" fillId="0" borderId="0" xfId="20" applyFont="1" applyAlignment="1">
      <alignment horizontal="center" vertical="center" wrapText="1"/>
    </xf>
    <xf numFmtId="0" fontId="4" fillId="0" borderId="0" xfId="20"/>
    <xf numFmtId="0" fontId="4" fillId="0" borderId="14" xfId="20" applyBorder="1" applyAlignment="1">
      <alignment horizontal="center" vertical="center" wrapText="1"/>
    </xf>
    <xf numFmtId="0" fontId="15" fillId="0" borderId="0" xfId="20" applyFont="1" applyAlignment="1">
      <alignment vertical="center" wrapText="1"/>
    </xf>
    <xf numFmtId="0" fontId="15" fillId="3" borderId="0" xfId="20" applyFont="1" applyFill="1" applyAlignment="1">
      <alignment horizontal="center" vertical="center" wrapText="1"/>
    </xf>
    <xf numFmtId="0" fontId="2" fillId="0" borderId="15" xfId="20" applyFont="1" applyBorder="1" applyAlignment="1">
      <alignment horizontal="center" vertical="center" wrapText="1"/>
    </xf>
    <xf numFmtId="0" fontId="14" fillId="0" borderId="46" xfId="15" applyBorder="1" applyAlignment="1">
      <alignment vertical="center" wrapText="1"/>
    </xf>
    <xf numFmtId="0" fontId="4" fillId="0" borderId="47" xfId="20" applyBorder="1"/>
    <xf numFmtId="0" fontId="2" fillId="0" borderId="0" xfId="20" applyFont="1" applyAlignment="1">
      <alignment horizontal="center" vertical="center" wrapText="1"/>
    </xf>
    <xf numFmtId="0" fontId="14" fillId="0" borderId="0" xfId="15" applyAlignment="1">
      <alignment vertical="center" wrapText="1"/>
    </xf>
    <xf numFmtId="0" fontId="15" fillId="0" borderId="0" xfId="20" applyFont="1" applyAlignment="1">
      <alignment horizontal="center" vertical="center" wrapText="1"/>
    </xf>
    <xf numFmtId="0" fontId="2" fillId="0" borderId="47" xfId="20" applyFont="1" applyBorder="1" applyAlignment="1">
      <alignment horizontal="center" vertical="center" wrapText="1"/>
    </xf>
    <xf numFmtId="0" fontId="2" fillId="0" borderId="49"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vertical="center" wrapText="1"/>
    </xf>
    <xf numFmtId="0" fontId="2" fillId="0" borderId="55" xfId="20" applyFont="1" applyBorder="1" applyAlignment="1">
      <alignment horizontal="center" vertical="center" wrapText="1"/>
    </xf>
    <xf numFmtId="0" fontId="4" fillId="0" borderId="55" xfId="20" applyBorder="1"/>
    <xf numFmtId="0" fontId="15" fillId="2" borderId="0" xfId="20" applyFont="1" applyFill="1" applyAlignment="1">
      <alignment horizontal="center" vertical="center" wrapText="1"/>
    </xf>
    <xf numFmtId="0" fontId="19" fillId="6" borderId="0" xfId="20" applyFont="1" applyFill="1" applyAlignment="1">
      <alignment horizontal="center" vertical="center" wrapText="1"/>
    </xf>
    <xf numFmtId="0" fontId="2" fillId="0" borderId="0" xfId="20" quotePrefix="1" applyFont="1" applyAlignment="1">
      <alignment horizontal="center" vertical="center" wrapText="1"/>
    </xf>
    <xf numFmtId="167" fontId="2" fillId="0" borderId="0" xfId="20" quotePrefix="1" applyNumberFormat="1" applyFont="1" applyAlignment="1">
      <alignment horizontal="center" vertical="center" wrapText="1"/>
    </xf>
    <xf numFmtId="0" fontId="20" fillId="0" borderId="0" xfId="20" applyFont="1" applyAlignment="1">
      <alignment horizontal="center" vertical="center" wrapText="1"/>
    </xf>
    <xf numFmtId="0" fontId="19" fillId="0" borderId="0" xfId="20" applyFont="1" applyAlignment="1">
      <alignment horizontal="center" vertical="center" wrapText="1"/>
    </xf>
    <xf numFmtId="0" fontId="19" fillId="0" borderId="0" xfId="20" applyFont="1" applyAlignment="1">
      <alignment vertical="center" wrapText="1"/>
    </xf>
    <xf numFmtId="167" fontId="2" fillId="0" borderId="0" xfId="20" applyNumberFormat="1" applyFont="1" applyAlignment="1">
      <alignment horizontal="center" vertical="center" wrapText="1"/>
    </xf>
    <xf numFmtId="167" fontId="4" fillId="0" borderId="0" xfId="20" applyNumberFormat="1" applyAlignment="1">
      <alignment horizontal="center" vertical="center"/>
    </xf>
    <xf numFmtId="0" fontId="20" fillId="0" borderId="0" xfId="20" applyFont="1" applyAlignment="1">
      <alignment horizontal="right" vertical="center" wrapText="1"/>
    </xf>
    <xf numFmtId="169" fontId="2" fillId="0" borderId="0" xfId="20" applyNumberFormat="1" applyFont="1" applyAlignment="1">
      <alignment horizontal="center" vertical="center" wrapText="1"/>
    </xf>
    <xf numFmtId="0" fontId="18" fillId="0" borderId="0" xfId="20" applyFont="1" applyAlignment="1">
      <alignment horizontal="center" vertical="center" wrapText="1"/>
    </xf>
    <xf numFmtId="167" fontId="2" fillId="0" borderId="0" xfId="21" applyNumberFormat="1" applyFont="1" applyAlignment="1">
      <alignment horizontal="center" vertical="center" wrapText="1"/>
    </xf>
    <xf numFmtId="0" fontId="28" fillId="0" borderId="0" xfId="20" applyFont="1" applyAlignment="1">
      <alignment horizontal="center" vertical="center" wrapText="1"/>
    </xf>
    <xf numFmtId="167" fontId="28" fillId="0" borderId="0" xfId="21" applyNumberFormat="1" applyFont="1" applyAlignment="1">
      <alignment horizontal="center" vertical="center" wrapText="1"/>
    </xf>
    <xf numFmtId="167" fontId="0" fillId="0" borderId="0" xfId="21" applyNumberFormat="1" applyFont="1" applyAlignment="1">
      <alignment horizontal="center" vertical="center" wrapText="1"/>
    </xf>
    <xf numFmtId="0" fontId="4" fillId="0" borderId="0" xfId="20" quotePrefix="1" applyAlignment="1">
      <alignment horizontal="center" vertical="center" wrapText="1"/>
    </xf>
    <xf numFmtId="9" fontId="20" fillId="0" borderId="0" xfId="21" applyFont="1" applyAlignment="1">
      <alignment horizontal="center" vertical="center" wrapText="1"/>
    </xf>
    <xf numFmtId="0" fontId="19" fillId="5" borderId="0" xfId="20" applyFont="1" applyFill="1" applyAlignment="1">
      <alignment horizontal="center" vertical="center" wrapText="1"/>
    </xf>
    <xf numFmtId="0" fontId="16" fillId="5" borderId="0" xfId="20" applyFont="1" applyFill="1" applyAlignment="1">
      <alignment horizontal="center" vertical="center" wrapText="1"/>
    </xf>
    <xf numFmtId="0" fontId="17" fillId="5" borderId="0" xfId="20" applyFont="1" applyFill="1" applyAlignment="1">
      <alignment horizontal="center" vertical="center" wrapText="1"/>
    </xf>
    <xf numFmtId="0" fontId="17" fillId="0" borderId="0" xfId="20" quotePrefix="1" applyFont="1" applyAlignment="1">
      <alignment horizontal="center" vertical="center" wrapText="1"/>
    </xf>
    <xf numFmtId="3" fontId="2" fillId="0" borderId="0" xfId="20" applyNumberFormat="1" applyFont="1" applyAlignment="1">
      <alignment horizontal="center" vertical="center" wrapText="1"/>
    </xf>
    <xf numFmtId="9" fontId="2" fillId="0" borderId="0" xfId="21" applyFont="1" applyAlignment="1">
      <alignment horizontal="center" vertical="center" wrapText="1"/>
    </xf>
    <xf numFmtId="0" fontId="2" fillId="0" borderId="0" xfId="20" quotePrefix="1" applyFont="1" applyAlignment="1">
      <alignment horizontal="right" vertical="center" wrapText="1"/>
    </xf>
    <xf numFmtId="169" fontId="2" fillId="0" borderId="0" xfId="20" quotePrefix="1" applyNumberFormat="1" applyFont="1" applyAlignment="1">
      <alignment horizontal="center" vertical="center" wrapText="1"/>
    </xf>
    <xf numFmtId="3" fontId="2" fillId="0" borderId="0" xfId="20" quotePrefix="1" applyNumberFormat="1" applyFont="1" applyAlignment="1">
      <alignment horizontal="center" vertical="center" wrapText="1"/>
    </xf>
    <xf numFmtId="167" fontId="2" fillId="0" borderId="0" xfId="21" quotePrefix="1" applyNumberFormat="1" applyFont="1" applyAlignment="1">
      <alignment horizontal="center" vertical="center" wrapText="1"/>
    </xf>
    <xf numFmtId="10" fontId="2" fillId="0" borderId="0" xfId="20" quotePrefix="1" applyNumberFormat="1" applyFont="1" applyAlignment="1">
      <alignment horizontal="center" vertical="center" wrapText="1"/>
    </xf>
    <xf numFmtId="167" fontId="22" fillId="0" borderId="0" xfId="21" applyNumberFormat="1" applyFont="1" applyAlignment="1">
      <alignment horizontal="center" vertical="center" wrapText="1"/>
    </xf>
    <xf numFmtId="0" fontId="4" fillId="0" borderId="0" xfId="20" quotePrefix="1" applyAlignment="1">
      <alignment horizontal="center"/>
    </xf>
    <xf numFmtId="0" fontId="22" fillId="0" borderId="0" xfId="20" applyFont="1" applyAlignment="1">
      <alignment horizontal="center" vertical="center" wrapText="1"/>
    </xf>
    <xf numFmtId="1" fontId="24" fillId="0" borderId="21" xfId="13" applyNumberFormat="1" applyFont="1" applyFill="1" applyBorder="1" applyAlignment="1">
      <alignment horizontal="right" indent="1"/>
    </xf>
    <xf numFmtId="1" fontId="24" fillId="0" borderId="13" xfId="13" applyNumberFormat="1" applyFont="1" applyFill="1" applyBorder="1" applyAlignment="1">
      <alignment horizontal="right" indent="1"/>
    </xf>
    <xf numFmtId="1" fontId="24" fillId="0" borderId="29" xfId="13" applyNumberFormat="1" applyFont="1" applyFill="1" applyBorder="1" applyAlignment="1">
      <alignment horizontal="right" indent="1"/>
    </xf>
    <xf numFmtId="0" fontId="0" fillId="0" borderId="0" xfId="0" applyFont="1" applyAlignment="1"/>
    <xf numFmtId="0" fontId="72" fillId="0" borderId="0" xfId="0" applyFont="1" applyFill="1" applyBorder="1" applyAlignment="1">
      <alignment horizontal="center" vertical="center"/>
    </xf>
    <xf numFmtId="1" fontId="2" fillId="0" borderId="0" xfId="20" applyNumberFormat="1" applyFont="1" applyAlignment="1">
      <alignment horizontal="center" vertical="center" wrapText="1"/>
    </xf>
    <xf numFmtId="0" fontId="17" fillId="6" borderId="0" xfId="0" quotePrefix="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167" fontId="2" fillId="0" borderId="0" xfId="0" quotePrefix="1" applyNumberFormat="1" applyFont="1" applyFill="1" applyBorder="1" applyAlignment="1" applyProtection="1">
      <alignment horizontal="center" vertical="center" wrapText="1"/>
    </xf>
    <xf numFmtId="167" fontId="2" fillId="0" borderId="0" xfId="0" applyNumberFormat="1" applyFont="1" applyAlignment="1">
      <alignment horizontal="center" vertical="center" wrapText="1"/>
    </xf>
    <xf numFmtId="0" fontId="0" fillId="0" borderId="0" xfId="0" quotePrefix="1" applyAlignment="1">
      <alignment horizontal="center"/>
    </xf>
    <xf numFmtId="167" fontId="2" fillId="0" borderId="0" xfId="11" applyNumberFormat="1" applyFont="1" applyAlignment="1">
      <alignment horizontal="center" vertical="center" wrapText="1"/>
    </xf>
    <xf numFmtId="0" fontId="0" fillId="0" borderId="0" xfId="0" applyAlignment="1">
      <alignment horizontal="center" vertical="center" wrapText="1"/>
    </xf>
    <xf numFmtId="0" fontId="17"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169"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 fillId="0" borderId="0" xfId="11"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0" xfId="9" applyFont="1" applyFill="1" applyBorder="1" applyAlignment="1">
      <alignment horizontal="center" vertical="center" wrapText="1"/>
    </xf>
    <xf numFmtId="0" fontId="2" fillId="0" borderId="0" xfId="0" quotePrefix="1" applyFont="1" applyFill="1" applyBorder="1" applyAlignment="1" applyProtection="1">
      <alignment horizontal="center" vertical="center" wrapText="1"/>
    </xf>
    <xf numFmtId="0" fontId="19" fillId="6" borderId="0" xfId="0" quotePrefix="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2" fillId="0" borderId="48"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4" fillId="0" borderId="55" xfId="15" quotePrefix="1" applyFill="1" applyBorder="1" applyAlignment="1">
      <alignment horizontal="center" vertical="center" wrapText="1"/>
    </xf>
    <xf numFmtId="0" fontId="2" fillId="0" borderId="55" xfId="0" applyFont="1" applyFill="1" applyBorder="1" applyAlignment="1">
      <alignment horizontal="center" vertical="center" wrapText="1"/>
    </xf>
    <xf numFmtId="169"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169"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protection locked="0"/>
    </xf>
    <xf numFmtId="169" fontId="2" fillId="0" borderId="0" xfId="0" applyNumberFormat="1" applyFont="1" applyFill="1" applyBorder="1" applyAlignment="1" applyProtection="1">
      <alignment horizontal="center" vertical="center" wrapText="1"/>
      <protection locked="0"/>
    </xf>
    <xf numFmtId="169"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right" vertical="center" wrapText="1"/>
      <protection locked="0"/>
    </xf>
    <xf numFmtId="169" fontId="22"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xf>
    <xf numFmtId="167" fontId="2" fillId="0" borderId="0" xfId="11" applyNumberFormat="1" applyFont="1" applyFill="1" applyBorder="1" applyAlignment="1" applyProtection="1">
      <alignment horizontal="center" vertical="center" wrapText="1"/>
      <protection locked="0"/>
    </xf>
    <xf numFmtId="167" fontId="28" fillId="0" borderId="0" xfId="11" applyNumberFormat="1" applyFont="1" applyFill="1" applyBorder="1" applyAlignment="1" applyProtection="1">
      <alignment horizontal="center" vertical="center" wrapText="1"/>
    </xf>
    <xf numFmtId="167" fontId="0" fillId="0" borderId="0" xfId="1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protection locked="0"/>
    </xf>
    <xf numFmtId="9" fontId="2" fillId="0" borderId="0" xfId="1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7" fontId="2" fillId="0" borderId="0" xfId="11" quotePrefix="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167" fontId="22" fillId="0" borderId="0" xfId="11" applyNumberFormat="1" applyFont="1" applyFill="1" applyBorder="1" applyAlignment="1" applyProtection="1">
      <alignment horizontal="center" vertical="center" wrapText="1"/>
      <protection locked="0"/>
    </xf>
    <xf numFmtId="169" fontId="2" fillId="0" borderId="0" xfId="0" applyNumberFormat="1" applyFont="1" applyFill="1" applyBorder="1" applyAlignment="1">
      <alignment horizontal="center" vertical="center" wrapText="1"/>
    </xf>
    <xf numFmtId="0" fontId="6" fillId="0" borderId="0" xfId="15" applyFont="1" applyAlignment="1"/>
    <xf numFmtId="0" fontId="49" fillId="12" borderId="13" xfId="0" applyFont="1" applyFill="1" applyBorder="1" applyAlignment="1">
      <alignment horizontal="center" vertical="center"/>
    </xf>
    <xf numFmtId="1" fontId="2" fillId="0" borderId="0" xfId="0" applyNumberFormat="1" applyFont="1" applyAlignment="1">
      <alignment horizontal="center" vertical="center" wrapText="1"/>
    </xf>
    <xf numFmtId="0" fontId="7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3" borderId="0" xfId="15" applyFont="1" applyFill="1" applyBorder="1" applyAlignment="1">
      <alignment horizontal="center"/>
    </xf>
    <xf numFmtId="0" fontId="6" fillId="0" borderId="0" xfId="15" applyFont="1" applyAlignment="1"/>
    <xf numFmtId="0" fontId="6" fillId="2" borderId="0" xfId="15" applyFont="1" applyFill="1" applyBorder="1" applyAlignment="1">
      <alignment horizontal="center"/>
    </xf>
    <xf numFmtId="0" fontId="20"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4" fontId="65" fillId="0" borderId="4" xfId="0" applyNumberFormat="1" applyFont="1" applyBorder="1" applyAlignment="1">
      <alignment horizontal="center"/>
    </xf>
    <xf numFmtId="174" fontId="65" fillId="0" borderId="0" xfId="0" applyNumberFormat="1" applyFont="1" applyBorder="1" applyAlignment="1">
      <alignment horizontal="center"/>
    </xf>
    <xf numFmtId="174" fontId="65" fillId="0" borderId="5" xfId="0" applyNumberFormat="1" applyFont="1" applyBorder="1" applyAlignment="1">
      <alignment horizontal="center"/>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24" fillId="13" borderId="10" xfId="0" applyFont="1" applyFill="1" applyBorder="1" applyAlignment="1">
      <alignment horizontal="left"/>
    </xf>
    <xf numFmtId="0" fontId="24" fillId="13" borderId="11" xfId="0" applyFont="1" applyFill="1" applyBorder="1" applyAlignment="1">
      <alignment horizontal="left"/>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8"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167" fontId="24" fillId="0" borderId="29" xfId="11" applyNumberFormat="1" applyFont="1" applyFill="1" applyBorder="1" applyAlignment="1">
      <alignment vertical="center" wrapText="1"/>
    </xf>
    <xf numFmtId="167" fontId="24" fillId="0" borderId="22" xfId="11" applyNumberFormat="1" applyFont="1" applyFill="1" applyBorder="1" applyAlignment="1">
      <alignment vertical="center" wrapText="1"/>
    </xf>
    <xf numFmtId="0" fontId="42" fillId="0" borderId="0" xfId="0" applyFont="1" applyFill="1" applyBorder="1" applyAlignment="1">
      <alignment horizontal="center"/>
    </xf>
    <xf numFmtId="0" fontId="24" fillId="13" borderId="13" xfId="0" applyFont="1" applyFill="1" applyBorder="1" applyAlignment="1">
      <alignment horizontal="left"/>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9" fillId="12" borderId="12" xfId="0" applyFont="1" applyFill="1" applyBorder="1" applyAlignment="1">
      <alignment horizontal="right"/>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13" fillId="0" borderId="13" xfId="0" applyFont="1" applyBorder="1" applyAlignment="1">
      <alignment horizontal="left" wrapText="1"/>
    </xf>
    <xf numFmtId="0" fontId="0" fillId="0" borderId="13" xfId="0" applyBorder="1" applyAlignment="1">
      <alignment wrapText="1"/>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43" fillId="0" borderId="13" xfId="0" applyFont="1" applyBorder="1" applyAlignment="1">
      <alignment horizontal="center" wrapText="1"/>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7" fontId="2" fillId="0" borderId="0" xfId="1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15" fillId="2" borderId="47"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4" fillId="0" borderId="0" xfId="15" quotePrefix="1" applyFill="1" applyBorder="1" applyAlignment="1">
      <alignment horizontal="center" vertical="center" wrapText="1"/>
    </xf>
    <xf numFmtId="0" fontId="14" fillId="0" borderId="47" xfId="15" quotePrefix="1" applyFill="1" applyBorder="1" applyAlignment="1">
      <alignment horizontal="center" vertical="center" wrapText="1"/>
    </xf>
    <xf numFmtId="0" fontId="14" fillId="0" borderId="48" xfId="15" quotePrefix="1" applyFill="1" applyBorder="1" applyAlignment="1">
      <alignment horizontal="center" vertical="center" wrapText="1"/>
    </xf>
    <xf numFmtId="0" fontId="14" fillId="0" borderId="47" xfId="15" quotePrefix="1" applyBorder="1" applyAlignment="1">
      <alignment horizontal="center"/>
    </xf>
    <xf numFmtId="0" fontId="14" fillId="0" borderId="48" xfId="15" quotePrefix="1" applyBorder="1" applyAlignment="1">
      <alignment horizontal="center"/>
    </xf>
    <xf numFmtId="0" fontId="14" fillId="0" borderId="56" xfId="15" quotePrefix="1" applyFill="1" applyBorder="1" applyAlignment="1">
      <alignment horizontal="center" vertical="center" wrapText="1"/>
    </xf>
    <xf numFmtId="0" fontId="14" fillId="0" borderId="51" xfId="15" quotePrefix="1" applyFill="1" applyBorder="1" applyAlignment="1">
      <alignment horizontal="center" vertical="center" wrapText="1"/>
    </xf>
    <xf numFmtId="0" fontId="2" fillId="0" borderId="52" xfId="20" applyFont="1" applyBorder="1" applyAlignment="1">
      <alignment horizontal="left" vertical="center" wrapText="1"/>
    </xf>
    <xf numFmtId="0" fontId="2" fillId="0" borderId="53" xfId="20" applyFont="1" applyBorder="1" applyAlignment="1">
      <alignment horizontal="left" vertical="center" wrapText="1"/>
    </xf>
    <xf numFmtId="0" fontId="2" fillId="0" borderId="53" xfId="20" applyFont="1" applyBorder="1" applyAlignment="1">
      <alignment horizontal="center" vertical="center" wrapText="1"/>
    </xf>
    <xf numFmtId="0" fontId="2" fillId="0" borderId="54" xfId="20" applyFont="1" applyBorder="1" applyAlignment="1">
      <alignment horizontal="center" vertical="center" wrapText="1"/>
    </xf>
    <xf numFmtId="0" fontId="15" fillId="2" borderId="0" xfId="20" applyFont="1" applyFill="1" applyAlignment="1">
      <alignment horizontal="left" vertical="center" wrapText="1"/>
    </xf>
    <xf numFmtId="0" fontId="3" fillId="0" borderId="44" xfId="20" applyFont="1" applyBorder="1" applyAlignment="1">
      <alignment horizontal="left" vertical="center" wrapText="1"/>
    </xf>
    <xf numFmtId="0" fontId="3" fillId="0" borderId="45" xfId="20" applyFont="1" applyBorder="1" applyAlignment="1">
      <alignment horizontal="left" vertical="center" wrapText="1"/>
    </xf>
    <xf numFmtId="0" fontId="15" fillId="2" borderId="47" xfId="20" applyFont="1" applyFill="1" applyBorder="1" applyAlignment="1">
      <alignment horizontal="center" vertical="center" wrapText="1"/>
    </xf>
    <xf numFmtId="0" fontId="15" fillId="2" borderId="48" xfId="20" applyFont="1" applyFill="1" applyBorder="1" applyAlignment="1">
      <alignment horizontal="center" vertical="center" wrapText="1"/>
    </xf>
    <xf numFmtId="0" fontId="15" fillId="2" borderId="0" xfId="20" applyFont="1" applyFill="1" applyAlignment="1">
      <alignment horizontal="center" vertical="center" wrapText="1"/>
    </xf>
    <xf numFmtId="0" fontId="14" fillId="0" borderId="47" xfId="15" quotePrefix="1" applyBorder="1" applyAlignment="1">
      <alignment horizontal="center" vertical="center" wrapText="1"/>
    </xf>
    <xf numFmtId="0" fontId="14" fillId="0" borderId="48" xfId="15" quotePrefix="1" applyBorder="1" applyAlignment="1">
      <alignment horizontal="center" vertical="center" wrapText="1"/>
    </xf>
    <xf numFmtId="0" fontId="2" fillId="0" borderId="47"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xf>
    <xf numFmtId="0" fontId="14" fillId="0" borderId="50" xfId="15" quotePrefix="1" applyBorder="1" applyAlignment="1">
      <alignment horizontal="center" vertical="center" wrapText="1"/>
    </xf>
    <xf numFmtId="0" fontId="14" fillId="0" borderId="51" xfId="15" quotePrefix="1" applyBorder="1" applyAlignment="1">
      <alignment horizontal="center" vertical="center" wrapText="1"/>
    </xf>
    <xf numFmtId="10" fontId="2" fillId="0" borderId="0" xfId="0" applyNumberFormat="1" applyFont="1" applyFill="1" applyBorder="1" applyAlignment="1">
      <alignment horizontal="center" vertical="center" wrapText="1"/>
    </xf>
  </cellXfs>
  <cellStyles count="22">
    <cellStyle name="Comma 2" xfId="3" xr:uid="{00000000-0005-0000-0000-000000000000}"/>
    <cellStyle name="Lien hypertexte" xfId="2" builtinId="8"/>
    <cellStyle name="Lien hypertexte 2" xfId="14" xr:uid="{00000000-0005-0000-0000-000002000000}"/>
    <cellStyle name="Lien hypertexte 2 2" xfId="15" xr:uid="{00000000-0005-0000-0000-000003000000}"/>
    <cellStyle name="Milliers" xfId="12" builtinId="3"/>
    <cellStyle name="Milliers [0]" xfId="13" builtinId="6"/>
    <cellStyle name="Milliers 2" xfId="16" xr:uid="{00000000-0005-0000-0000-000006000000}"/>
    <cellStyle name="Normal" xfId="0" builtinId="0"/>
    <cellStyle name="Normal 2" xfId="4" xr:uid="{00000000-0005-0000-0000-000008000000}"/>
    <cellStyle name="Normal 2 2" xfId="17" xr:uid="{00000000-0005-0000-0000-000009000000}"/>
    <cellStyle name="Normal 2 3" xfId="18" xr:uid="{00000000-0005-0000-0000-00000A000000}"/>
    <cellStyle name="Normal 3" xfId="5" xr:uid="{00000000-0005-0000-0000-00000B000000}"/>
    <cellStyle name="Normal 4" xfId="6" xr:uid="{00000000-0005-0000-0000-00000C000000}"/>
    <cellStyle name="Normal 5" xfId="9" xr:uid="{00000000-0005-0000-0000-00000D000000}"/>
    <cellStyle name="Normal 6" xfId="10" xr:uid="{00000000-0005-0000-0000-00000E000000}"/>
    <cellStyle name="Normal 7" xfId="7" xr:uid="{00000000-0005-0000-0000-00000F000000}"/>
    <cellStyle name="Normal 8" xfId="20" xr:uid="{00000000-0005-0000-0000-000010000000}"/>
    <cellStyle name="Pourcentage" xfId="1" builtinId="5"/>
    <cellStyle name="Pourcentage 2" xfId="19" xr:uid="{00000000-0005-0000-0000-000012000000}"/>
    <cellStyle name="Pourcentage 2 2" xfId="11" xr:uid="{00000000-0005-0000-0000-000013000000}"/>
    <cellStyle name="Pourcentage 3" xfId="21" xr:uid="{00000000-0005-0000-0000-000014000000}"/>
    <cellStyle name="Standard 3" xfId="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133351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4071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119744</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39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6</xdr:row>
      <xdr:rowOff>1059</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foncier.fr/nos-emissions.html" TargetMode="External"/><Relationship Id="rId5" Type="http://schemas.openxmlformats.org/officeDocument/2006/relationships/hyperlink" Target="http://www.ecbc.eu/framework/73/Obligations_Fonci%C3%A8res_-_OF" TargetMode="External"/><Relationship Id="rId4" Type="http://schemas.openxmlformats.org/officeDocument/2006/relationships/hyperlink" Target="http://www.foncier.fr/regulated-informatio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ecbc.eu/framework/73/Obligations_Fonci%C3%A8res_-_OF" TargetMode="External"/><Relationship Id="rId2" Type="http://schemas.openxmlformats.org/officeDocument/2006/relationships/hyperlink" Target="http://www.foncier.fr/regulated-information.html"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3"/>
  <sheetViews>
    <sheetView zoomScale="80" zoomScaleNormal="80" workbookViewId="0">
      <selection activeCell="F11" sqref="F11"/>
    </sheetView>
  </sheetViews>
  <sheetFormatPr baseColWidth="10" defaultColWidth="8.7265625" defaultRowHeight="14.5" x14ac:dyDescent="0.35"/>
  <cols>
    <col min="1" max="1" width="8.7265625" style="2"/>
    <col min="2" max="10" width="12.453125" style="2" customWidth="1"/>
    <col min="11" max="18" width="8.726562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690" t="s">
        <v>2754</v>
      </c>
      <c r="F6" s="690"/>
      <c r="G6" s="690"/>
      <c r="H6" s="7"/>
      <c r="I6" s="7"/>
      <c r="J6" s="8"/>
    </row>
    <row r="7" spans="2:10" ht="26" x14ac:dyDescent="0.35">
      <c r="B7" s="6"/>
      <c r="C7" s="7"/>
      <c r="D7" s="7"/>
      <c r="E7" s="7"/>
      <c r="F7" s="11" t="s">
        <v>548</v>
      </c>
      <c r="G7" s="7"/>
      <c r="H7" s="7"/>
      <c r="I7" s="7"/>
      <c r="J7" s="8"/>
    </row>
    <row r="8" spans="2:10" ht="26" x14ac:dyDescent="0.35">
      <c r="B8" s="6"/>
      <c r="C8" s="7"/>
      <c r="D8" s="7"/>
      <c r="E8" s="7"/>
      <c r="F8" s="11" t="s">
        <v>1232</v>
      </c>
      <c r="G8" s="7"/>
      <c r="H8" s="7"/>
      <c r="I8" s="7"/>
      <c r="J8" s="8"/>
    </row>
    <row r="9" spans="2:10" ht="21" x14ac:dyDescent="0.35">
      <c r="B9" s="6"/>
      <c r="C9" s="7"/>
      <c r="D9" s="7"/>
      <c r="E9" s="7"/>
      <c r="F9" s="12" t="s">
        <v>2763</v>
      </c>
      <c r="G9" s="7"/>
      <c r="H9" s="7"/>
      <c r="I9" s="7"/>
      <c r="J9" s="8"/>
    </row>
    <row r="10" spans="2:10" ht="21" x14ac:dyDescent="0.35">
      <c r="B10" s="6"/>
      <c r="C10" s="7"/>
      <c r="D10" s="7"/>
      <c r="E10" s="7"/>
      <c r="F10" s="12" t="s">
        <v>2764</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695" t="s">
        <v>15</v>
      </c>
      <c r="E24" s="694" t="s">
        <v>16</v>
      </c>
      <c r="F24" s="694"/>
      <c r="G24" s="694"/>
      <c r="H24" s="694"/>
      <c r="I24" s="7"/>
      <c r="J24" s="8"/>
    </row>
    <row r="25" spans="2:10" x14ac:dyDescent="0.35">
      <c r="B25" s="6"/>
      <c r="C25" s="7"/>
      <c r="D25" s="7"/>
      <c r="E25" s="621"/>
      <c r="F25" s="621"/>
      <c r="G25" s="621"/>
      <c r="H25" s="7"/>
      <c r="I25" s="7"/>
      <c r="J25" s="8"/>
    </row>
    <row r="26" spans="2:10" x14ac:dyDescent="0.35">
      <c r="B26" s="6"/>
      <c r="C26" s="7"/>
      <c r="D26" s="695" t="s">
        <v>17</v>
      </c>
      <c r="E26" s="694"/>
      <c r="F26" s="694"/>
      <c r="G26" s="694"/>
      <c r="H26" s="694"/>
      <c r="I26" s="7"/>
      <c r="J26" s="8"/>
    </row>
    <row r="27" spans="2:10" x14ac:dyDescent="0.35">
      <c r="B27" s="6"/>
      <c r="C27" s="7"/>
      <c r="D27" s="687"/>
      <c r="E27" s="687"/>
      <c r="F27" s="687"/>
      <c r="G27" s="687"/>
      <c r="H27" s="687"/>
      <c r="I27" s="7"/>
      <c r="J27" s="8"/>
    </row>
    <row r="28" spans="2:10" x14ac:dyDescent="0.35">
      <c r="B28" s="6"/>
      <c r="C28" s="7"/>
      <c r="D28" s="695" t="s">
        <v>18</v>
      </c>
      <c r="E28" s="694" t="s">
        <v>16</v>
      </c>
      <c r="F28" s="694"/>
      <c r="G28" s="694"/>
      <c r="H28" s="694"/>
      <c r="I28" s="7"/>
      <c r="J28" s="8"/>
    </row>
    <row r="29" spans="2:10" x14ac:dyDescent="0.35">
      <c r="B29" s="6"/>
      <c r="C29" s="7"/>
      <c r="D29" s="687"/>
      <c r="E29" s="687"/>
      <c r="F29" s="687"/>
      <c r="G29" s="687"/>
      <c r="H29" s="687"/>
      <c r="I29" s="7"/>
      <c r="J29" s="8"/>
    </row>
    <row r="30" spans="2:10" x14ac:dyDescent="0.35">
      <c r="B30" s="6"/>
      <c r="C30" s="7"/>
      <c r="D30" s="695" t="s">
        <v>2755</v>
      </c>
      <c r="E30" s="694" t="s">
        <v>16</v>
      </c>
      <c r="F30" s="694"/>
      <c r="G30" s="694"/>
      <c r="H30" s="694"/>
      <c r="I30" s="7"/>
      <c r="J30" s="8"/>
    </row>
    <row r="31" spans="2:10" x14ac:dyDescent="0.35">
      <c r="B31" s="6"/>
      <c r="C31" s="7"/>
      <c r="D31" s="687"/>
      <c r="E31" s="687"/>
      <c r="F31" s="687"/>
      <c r="G31" s="687"/>
      <c r="H31" s="687"/>
      <c r="I31" s="7"/>
      <c r="J31" s="8"/>
    </row>
    <row r="32" spans="2:10" x14ac:dyDescent="0.35">
      <c r="B32" s="6"/>
      <c r="C32" s="7"/>
      <c r="D32" s="695" t="s">
        <v>19</v>
      </c>
      <c r="E32" s="694" t="s">
        <v>16</v>
      </c>
      <c r="F32" s="694"/>
      <c r="G32" s="694"/>
      <c r="H32" s="694"/>
      <c r="I32" s="7"/>
      <c r="J32" s="8"/>
    </row>
    <row r="33" spans="2:10" x14ac:dyDescent="0.35">
      <c r="B33" s="6"/>
      <c r="C33" s="7"/>
      <c r="D33" s="621"/>
      <c r="E33" s="621"/>
      <c r="F33" s="621"/>
      <c r="G33" s="621"/>
      <c r="H33" s="621"/>
      <c r="I33" s="7"/>
      <c r="J33" s="8"/>
    </row>
    <row r="34" spans="2:10" x14ac:dyDescent="0.35">
      <c r="B34" s="6"/>
      <c r="C34" s="7"/>
      <c r="D34" s="695" t="s">
        <v>20</v>
      </c>
      <c r="E34" s="694" t="s">
        <v>16</v>
      </c>
      <c r="F34" s="694"/>
      <c r="G34" s="694"/>
      <c r="H34" s="694"/>
      <c r="I34" s="7"/>
      <c r="J34" s="8"/>
    </row>
    <row r="35" spans="2:10" x14ac:dyDescent="0.35">
      <c r="B35" s="6"/>
      <c r="C35" s="7"/>
      <c r="D35" s="7"/>
      <c r="E35" s="7"/>
      <c r="F35" s="7"/>
      <c r="G35" s="7"/>
      <c r="H35" s="7"/>
      <c r="I35" s="7"/>
      <c r="J35" s="8"/>
    </row>
    <row r="36" spans="2:10" x14ac:dyDescent="0.35">
      <c r="B36" s="6"/>
      <c r="C36" s="7"/>
      <c r="D36" s="691" t="s">
        <v>2756</v>
      </c>
      <c r="E36" s="692"/>
      <c r="F36" s="692"/>
      <c r="G36" s="692"/>
      <c r="H36" s="692"/>
      <c r="I36" s="7"/>
      <c r="J36" s="8"/>
    </row>
    <row r="37" spans="2:10" x14ac:dyDescent="0.35">
      <c r="B37" s="6"/>
      <c r="C37" s="7"/>
      <c r="D37" s="7"/>
      <c r="E37" s="7"/>
      <c r="F37" s="14"/>
      <c r="G37" s="7"/>
      <c r="H37" s="7"/>
      <c r="I37" s="7"/>
      <c r="J37" s="8"/>
    </row>
    <row r="38" spans="2:10" x14ac:dyDescent="0.35">
      <c r="B38" s="6"/>
      <c r="C38" s="7"/>
      <c r="D38" s="691" t="s">
        <v>1813</v>
      </c>
      <c r="E38" s="692"/>
      <c r="F38" s="692"/>
      <c r="G38" s="692"/>
      <c r="H38" s="692"/>
      <c r="I38" s="7"/>
      <c r="J38" s="8"/>
    </row>
    <row r="39" spans="2:10" x14ac:dyDescent="0.35">
      <c r="B39" s="6"/>
      <c r="C39" s="7"/>
      <c r="D39" s="621"/>
      <c r="E39" s="621"/>
      <c r="F39" s="621"/>
      <c r="G39" s="621"/>
      <c r="H39" s="621"/>
      <c r="I39" s="7"/>
      <c r="J39" s="8"/>
    </row>
    <row r="40" spans="2:10" x14ac:dyDescent="0.35">
      <c r="B40" s="6"/>
      <c r="C40" s="7"/>
      <c r="D40" s="693" t="s">
        <v>2757</v>
      </c>
      <c r="E40" s="694" t="s">
        <v>16</v>
      </c>
      <c r="F40" s="694"/>
      <c r="G40" s="694"/>
      <c r="H40" s="694"/>
      <c r="I40" s="7"/>
      <c r="J40" s="8"/>
    </row>
    <row r="41" spans="2:10" x14ac:dyDescent="0.35">
      <c r="B41" s="6"/>
      <c r="C41" s="7"/>
      <c r="D41" s="7"/>
      <c r="E41" s="687"/>
      <c r="F41" s="687"/>
      <c r="G41" s="687"/>
      <c r="H41" s="687"/>
      <c r="I41" s="7"/>
      <c r="J41" s="8"/>
    </row>
    <row r="42" spans="2:10" x14ac:dyDescent="0.35">
      <c r="B42" s="6"/>
      <c r="C42" s="7"/>
      <c r="D42" s="693" t="s">
        <v>2758</v>
      </c>
      <c r="E42" s="694"/>
      <c r="F42" s="694"/>
      <c r="G42" s="694"/>
      <c r="H42" s="694"/>
      <c r="I42" s="7"/>
      <c r="J42" s="8"/>
    </row>
    <row r="43" spans="2:10" ht="15" thickBot="1" x14ac:dyDescent="0.4">
      <c r="B43" s="15"/>
      <c r="C43" s="16"/>
      <c r="D43" s="16"/>
      <c r="E43" s="16"/>
      <c r="F43" s="16"/>
      <c r="G43" s="16"/>
      <c r="H43" s="16"/>
      <c r="I43" s="16"/>
      <c r="J43" s="17"/>
    </row>
  </sheetData>
  <mergeCells count="11">
    <mergeCell ref="E6:G6"/>
    <mergeCell ref="D38:H38"/>
    <mergeCell ref="D40:H40"/>
    <mergeCell ref="D42:H42"/>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CA152"/>
  <sheetViews>
    <sheetView showGridLines="0" topLeftCell="A10" zoomScale="80" zoomScaleNormal="80" workbookViewId="0">
      <selection activeCell="M22" sqref="M22"/>
    </sheetView>
  </sheetViews>
  <sheetFormatPr baseColWidth="10" defaultColWidth="11.453125" defaultRowHeight="14.5" x14ac:dyDescent="0.35"/>
  <cols>
    <col min="1" max="1" width="4.26953125" style="62" customWidth="1"/>
    <col min="2" max="2" width="5.81640625" customWidth="1"/>
    <col min="3" max="3" width="42.1796875" customWidth="1"/>
    <col min="4" max="4" width="20.81640625" customWidth="1"/>
    <col min="5" max="16" width="13.7265625" customWidth="1"/>
    <col min="17" max="17" width="3.453125" customWidth="1"/>
    <col min="18" max="79" width="11.453125" style="62"/>
  </cols>
  <sheetData>
    <row r="1" spans="1:79" ht="15" thickBot="1" x14ac:dyDescent="0.4"/>
    <row r="2" spans="1:79" s="381" customFormat="1" ht="13" x14ac:dyDescent="0.3">
      <c r="A2" s="377"/>
      <c r="B2" s="378"/>
      <c r="C2" s="142" t="s">
        <v>1407</v>
      </c>
      <c r="D2" s="379"/>
      <c r="E2" s="379"/>
      <c r="F2" s="379"/>
      <c r="G2" s="379"/>
      <c r="H2" s="379"/>
      <c r="I2" s="379"/>
      <c r="J2" s="379"/>
      <c r="K2" s="379"/>
      <c r="L2" s="379"/>
      <c r="M2" s="379"/>
      <c r="N2" s="379"/>
      <c r="O2" s="379"/>
      <c r="P2" s="379"/>
      <c r="Q2" s="380"/>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7"/>
      <c r="AQ2" s="377"/>
      <c r="AR2" s="377"/>
      <c r="AS2" s="377"/>
      <c r="AT2" s="377"/>
      <c r="AU2" s="377"/>
      <c r="AV2" s="377"/>
      <c r="AW2" s="377"/>
      <c r="AX2" s="377"/>
      <c r="AY2" s="377"/>
      <c r="AZ2" s="377"/>
      <c r="BA2" s="377"/>
      <c r="BB2" s="377"/>
      <c r="BC2" s="377"/>
      <c r="BD2" s="377"/>
      <c r="BE2" s="377"/>
      <c r="BF2" s="377"/>
      <c r="BG2" s="377"/>
      <c r="BH2" s="377"/>
      <c r="BI2" s="377"/>
      <c r="BJ2" s="377"/>
      <c r="BK2" s="377"/>
      <c r="BL2" s="377"/>
      <c r="BM2" s="377"/>
      <c r="BN2" s="377"/>
      <c r="BO2" s="377"/>
      <c r="BP2" s="377"/>
      <c r="BQ2" s="377"/>
      <c r="BR2" s="377"/>
      <c r="BS2" s="377"/>
      <c r="BT2" s="377"/>
      <c r="BU2" s="377"/>
      <c r="BV2" s="377"/>
      <c r="BW2" s="377"/>
      <c r="BX2" s="377"/>
      <c r="BY2" s="377"/>
      <c r="BZ2" s="377"/>
      <c r="CA2" s="377"/>
    </row>
    <row r="3" spans="1:79" x14ac:dyDescent="0.35">
      <c r="B3" s="382"/>
      <c r="C3" s="294"/>
      <c r="D3" s="294"/>
      <c r="E3" s="294"/>
      <c r="F3" s="294"/>
      <c r="G3" s="294"/>
      <c r="H3" s="294"/>
      <c r="I3" s="294"/>
      <c r="J3" s="294"/>
      <c r="K3" s="294"/>
      <c r="L3" s="294"/>
      <c r="M3" s="294"/>
      <c r="N3" s="294"/>
      <c r="O3" s="294"/>
      <c r="P3" s="294"/>
      <c r="Q3" s="295"/>
    </row>
    <row r="4" spans="1:79" x14ac:dyDescent="0.35">
      <c r="B4" s="382"/>
      <c r="C4" s="296" t="s">
        <v>1562</v>
      </c>
      <c r="D4" s="756" t="s">
        <v>1232</v>
      </c>
      <c r="E4" s="756"/>
      <c r="F4" s="756"/>
      <c r="G4" s="294"/>
      <c r="H4" s="294"/>
      <c r="I4" s="294"/>
      <c r="J4" s="294"/>
      <c r="K4" s="294"/>
      <c r="L4" s="294"/>
      <c r="M4" s="294"/>
      <c r="N4" s="294"/>
      <c r="O4" s="294"/>
      <c r="P4" s="294"/>
      <c r="Q4" s="295"/>
    </row>
    <row r="5" spans="1:79" x14ac:dyDescent="0.35">
      <c r="B5" s="382"/>
      <c r="C5" s="296" t="s">
        <v>1563</v>
      </c>
      <c r="D5" s="149">
        <f>'D1. NTT Overview'!D5</f>
        <v>44469</v>
      </c>
      <c r="E5" s="294"/>
      <c r="F5" s="294"/>
      <c r="G5" s="294"/>
      <c r="H5" s="294"/>
      <c r="I5" s="294"/>
      <c r="J5" s="294"/>
      <c r="K5" s="294"/>
      <c r="L5" s="294"/>
      <c r="M5" s="294"/>
      <c r="N5" s="294"/>
      <c r="O5" s="294"/>
      <c r="P5" s="294"/>
      <c r="Q5" s="295"/>
    </row>
    <row r="6" spans="1:79" x14ac:dyDescent="0.35">
      <c r="B6" s="382"/>
      <c r="C6" s="294"/>
      <c r="D6" s="294"/>
      <c r="E6" s="294"/>
      <c r="F6" s="294"/>
      <c r="G6" s="294"/>
      <c r="H6" s="294"/>
      <c r="I6" s="294"/>
      <c r="J6" s="294"/>
      <c r="K6" s="294"/>
      <c r="L6" s="294"/>
      <c r="M6" s="294"/>
      <c r="N6" s="294"/>
      <c r="O6" s="294"/>
      <c r="P6" s="294"/>
      <c r="Q6" s="295"/>
    </row>
    <row r="7" spans="1:79" s="387" customFormat="1" ht="13" x14ac:dyDescent="0.3">
      <c r="A7" s="383"/>
      <c r="B7" s="384">
        <v>5</v>
      </c>
      <c r="C7" s="152" t="s">
        <v>1370</v>
      </c>
      <c r="D7" s="385"/>
      <c r="E7" s="385"/>
      <c r="F7" s="385"/>
      <c r="G7" s="385"/>
      <c r="H7" s="385"/>
      <c r="I7" s="385"/>
      <c r="J7" s="385"/>
      <c r="K7" s="385"/>
      <c r="L7" s="385"/>
      <c r="M7" s="385"/>
      <c r="N7" s="385"/>
      <c r="O7" s="385"/>
      <c r="P7" s="385"/>
      <c r="Q7" s="386"/>
      <c r="R7" s="383"/>
      <c r="S7" s="383"/>
      <c r="T7" s="383"/>
      <c r="U7" s="383"/>
      <c r="V7" s="383"/>
      <c r="W7" s="383"/>
      <c r="X7" s="383"/>
      <c r="Y7" s="383"/>
      <c r="Z7" s="383"/>
      <c r="AA7" s="383"/>
      <c r="AB7" s="383"/>
      <c r="AC7" s="383"/>
      <c r="AD7" s="383"/>
      <c r="AE7" s="383"/>
      <c r="AF7" s="383"/>
      <c r="AG7" s="383"/>
      <c r="AH7" s="383"/>
      <c r="AI7" s="383"/>
      <c r="AJ7" s="383"/>
      <c r="AK7" s="383"/>
      <c r="AL7" s="383"/>
      <c r="AM7" s="383"/>
      <c r="AN7" s="383"/>
      <c r="AO7" s="383"/>
      <c r="AP7" s="383"/>
      <c r="AQ7" s="383"/>
      <c r="AR7" s="383"/>
      <c r="AS7" s="383"/>
      <c r="AT7" s="383"/>
      <c r="AU7" s="383"/>
      <c r="AV7" s="383"/>
      <c r="AW7" s="383"/>
      <c r="AX7" s="383"/>
      <c r="AY7" s="383"/>
      <c r="AZ7" s="383"/>
      <c r="BA7" s="383"/>
      <c r="BB7" s="383"/>
      <c r="BC7" s="383"/>
      <c r="BD7" s="383"/>
      <c r="BE7" s="383"/>
      <c r="BF7" s="383"/>
      <c r="BG7" s="383"/>
      <c r="BH7" s="383"/>
      <c r="BI7" s="383"/>
      <c r="BJ7" s="383"/>
      <c r="BK7" s="383"/>
      <c r="BL7" s="383"/>
      <c r="BM7" s="383"/>
      <c r="BN7" s="383"/>
      <c r="BO7" s="383"/>
      <c r="BP7" s="383"/>
      <c r="BQ7" s="383"/>
      <c r="BR7" s="383"/>
      <c r="BS7" s="383"/>
      <c r="BT7" s="383"/>
      <c r="BU7" s="383"/>
      <c r="BV7" s="383"/>
      <c r="BW7" s="383"/>
      <c r="BX7" s="383"/>
      <c r="BY7" s="383"/>
      <c r="BZ7" s="383"/>
      <c r="CA7" s="383"/>
    </row>
    <row r="8" spans="1:79" x14ac:dyDescent="0.35">
      <c r="B8" s="388"/>
      <c r="C8" s="294"/>
      <c r="D8" s="294"/>
      <c r="E8" s="294"/>
      <c r="F8" s="294"/>
      <c r="G8" s="294"/>
      <c r="H8" s="294"/>
      <c r="I8" s="294"/>
      <c r="J8" s="294"/>
      <c r="K8" s="294"/>
      <c r="L8" s="294"/>
      <c r="M8" s="294"/>
      <c r="N8" s="294"/>
      <c r="O8" s="294"/>
      <c r="P8" s="294"/>
      <c r="Q8" s="295"/>
    </row>
    <row r="9" spans="1:79" x14ac:dyDescent="0.35">
      <c r="B9" s="388"/>
      <c r="C9" s="303" t="s">
        <v>2761</v>
      </c>
      <c r="D9" s="294"/>
      <c r="E9" s="294"/>
      <c r="F9" s="294"/>
      <c r="G9" s="294"/>
      <c r="H9" s="294"/>
      <c r="I9" s="294"/>
      <c r="J9" s="294"/>
      <c r="K9" s="294"/>
      <c r="L9" s="294"/>
      <c r="M9" s="294"/>
      <c r="N9" s="294"/>
      <c r="O9" s="294"/>
      <c r="P9" s="294"/>
      <c r="Q9" s="295"/>
    </row>
    <row r="10" spans="1:79" x14ac:dyDescent="0.35">
      <c r="B10" s="388"/>
      <c r="C10" s="305" t="s">
        <v>1564</v>
      </c>
      <c r="D10" s="294"/>
      <c r="E10" s="294"/>
      <c r="F10" s="294"/>
      <c r="G10" s="294"/>
      <c r="H10" s="294"/>
      <c r="I10" s="294"/>
      <c r="J10" s="294"/>
      <c r="K10" s="294"/>
      <c r="L10" s="294"/>
      <c r="M10" s="294"/>
      <c r="N10" s="294"/>
      <c r="O10" s="294"/>
      <c r="P10" s="294"/>
      <c r="Q10" s="295"/>
    </row>
    <row r="11" spans="1:79" x14ac:dyDescent="0.35">
      <c r="B11" s="388"/>
      <c r="C11" s="294"/>
      <c r="D11" s="294"/>
      <c r="E11" s="294"/>
      <c r="F11" s="294"/>
      <c r="G11" s="294"/>
      <c r="H11" s="294"/>
      <c r="I11" s="294"/>
      <c r="J11" s="294"/>
      <c r="K11" s="294"/>
      <c r="L11" s="294"/>
      <c r="M11" s="294"/>
      <c r="N11" s="294"/>
      <c r="O11" s="294"/>
      <c r="P11" s="294"/>
      <c r="Q11" s="295"/>
    </row>
    <row r="12" spans="1:79" s="300" customFormat="1" ht="13" x14ac:dyDescent="0.3">
      <c r="A12" s="298"/>
      <c r="B12" s="301" t="s">
        <v>1371</v>
      </c>
      <c r="C12" s="306" t="s">
        <v>1372</v>
      </c>
      <c r="D12" s="302"/>
      <c r="E12" s="303"/>
      <c r="F12" s="303"/>
      <c r="G12" s="303"/>
      <c r="H12" s="303"/>
      <c r="I12" s="303"/>
      <c r="J12" s="303"/>
      <c r="K12" s="303"/>
      <c r="L12" s="303"/>
      <c r="M12" s="303"/>
      <c r="N12" s="303"/>
      <c r="O12" s="303"/>
      <c r="P12" s="303"/>
      <c r="Q12" s="304"/>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row>
    <row r="13" spans="1:79" s="300" customFormat="1" ht="12.5" x14ac:dyDescent="0.25">
      <c r="A13" s="298"/>
      <c r="B13" s="301"/>
      <c r="C13" s="302"/>
      <c r="D13" s="302"/>
      <c r="E13" s="303"/>
      <c r="F13" s="303"/>
      <c r="G13" s="303"/>
      <c r="H13" s="303"/>
      <c r="I13" s="303"/>
      <c r="J13" s="303"/>
      <c r="K13" s="303"/>
      <c r="L13" s="303"/>
      <c r="M13" s="303"/>
      <c r="N13" s="303"/>
      <c r="O13" s="303"/>
      <c r="P13" s="303"/>
      <c r="Q13" s="304"/>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row>
    <row r="14" spans="1:79" s="300" customFormat="1" ht="39.75" customHeight="1" x14ac:dyDescent="0.25">
      <c r="A14" s="298"/>
      <c r="B14" s="301"/>
      <c r="C14" s="303"/>
      <c r="D14" s="389" t="s">
        <v>1565</v>
      </c>
      <c r="E14" s="389" t="s">
        <v>1478</v>
      </c>
      <c r="F14" s="303"/>
      <c r="G14" s="303"/>
      <c r="H14" s="303"/>
      <c r="I14" s="303"/>
      <c r="J14" s="303"/>
      <c r="K14" s="303"/>
      <c r="L14" s="303"/>
      <c r="M14" s="303"/>
      <c r="N14" s="303"/>
      <c r="O14" s="303"/>
      <c r="P14" s="303"/>
      <c r="Q14" s="304"/>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row>
    <row r="15" spans="1:79" s="300" customFormat="1" ht="12.5" x14ac:dyDescent="0.25">
      <c r="A15" s="298"/>
      <c r="B15" s="301"/>
      <c r="C15" s="307" t="s">
        <v>1479</v>
      </c>
      <c r="D15" s="308">
        <v>0.99825999999999993</v>
      </c>
      <c r="E15" s="308">
        <v>0.35280490832781453</v>
      </c>
      <c r="F15" s="303"/>
      <c r="G15" s="303"/>
      <c r="H15" s="303"/>
      <c r="I15" s="303"/>
      <c r="J15" s="303"/>
      <c r="K15" s="303"/>
      <c r="L15" s="303"/>
      <c r="M15" s="303"/>
      <c r="N15" s="303"/>
      <c r="O15" s="303"/>
      <c r="P15" s="303"/>
      <c r="Q15" s="304"/>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row>
    <row r="16" spans="1:79" s="300" customFormat="1" ht="12.5" x14ac:dyDescent="0.25">
      <c r="A16" s="298"/>
      <c r="B16" s="301"/>
      <c r="C16" s="390" t="s">
        <v>1350</v>
      </c>
      <c r="D16" s="391"/>
      <c r="E16" s="391"/>
      <c r="F16" s="303"/>
      <c r="G16" s="303"/>
      <c r="H16" s="303"/>
      <c r="I16" s="303"/>
      <c r="J16" s="303"/>
      <c r="K16" s="303"/>
      <c r="L16" s="303"/>
      <c r="M16" s="303"/>
      <c r="N16" s="303"/>
      <c r="O16" s="303"/>
      <c r="P16" s="303"/>
      <c r="Q16" s="304"/>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row>
    <row r="17" spans="1:79" s="300" customFormat="1" ht="12.5" x14ac:dyDescent="0.25">
      <c r="A17" s="298"/>
      <c r="B17" s="301"/>
      <c r="C17" s="311" t="s">
        <v>1351</v>
      </c>
      <c r="D17" s="308">
        <v>0</v>
      </c>
      <c r="E17" s="308">
        <v>0</v>
      </c>
      <c r="F17" s="303"/>
      <c r="G17" s="303"/>
      <c r="H17" s="303"/>
      <c r="I17" s="303"/>
      <c r="J17" s="303"/>
      <c r="K17" s="303"/>
      <c r="L17" s="303"/>
      <c r="M17" s="303"/>
      <c r="N17" s="303"/>
      <c r="O17" s="303"/>
      <c r="P17" s="303"/>
      <c r="Q17" s="304"/>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row>
    <row r="18" spans="1:79" s="300" customFormat="1" ht="12.5" x14ac:dyDescent="0.25">
      <c r="A18" s="298"/>
      <c r="B18" s="301"/>
      <c r="C18" s="311" t="s">
        <v>1352</v>
      </c>
      <c r="D18" s="308">
        <v>0</v>
      </c>
      <c r="E18" s="308">
        <v>0</v>
      </c>
      <c r="F18" s="303"/>
      <c r="G18" s="303"/>
      <c r="H18" s="303"/>
      <c r="I18" s="303"/>
      <c r="J18" s="303"/>
      <c r="K18" s="303"/>
      <c r="L18" s="303"/>
      <c r="M18" s="303"/>
      <c r="N18" s="303"/>
      <c r="O18" s="303"/>
      <c r="P18" s="303"/>
      <c r="Q18" s="304"/>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8"/>
      <c r="CA18" s="298"/>
    </row>
    <row r="19" spans="1:79" s="300" customFormat="1" ht="12.5" x14ac:dyDescent="0.25">
      <c r="A19" s="298"/>
      <c r="B19" s="301"/>
      <c r="C19" s="311" t="s">
        <v>1353</v>
      </c>
      <c r="D19" s="308">
        <v>1.6999999999999999E-3</v>
      </c>
      <c r="E19" s="308">
        <v>6.0081376009985844E-4</v>
      </c>
      <c r="F19" s="303"/>
      <c r="G19" s="303"/>
      <c r="H19" s="303"/>
      <c r="I19" s="303"/>
      <c r="J19" s="303"/>
      <c r="K19" s="303"/>
      <c r="L19" s="303"/>
      <c r="M19" s="303"/>
      <c r="N19" s="303"/>
      <c r="O19" s="303"/>
      <c r="P19" s="303"/>
      <c r="Q19" s="304"/>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8"/>
      <c r="BW19" s="298"/>
      <c r="BX19" s="298"/>
      <c r="BY19" s="298"/>
      <c r="BZ19" s="298"/>
      <c r="CA19" s="298"/>
    </row>
    <row r="20" spans="1:79" s="300" customFormat="1" ht="12.5" x14ac:dyDescent="0.25">
      <c r="A20" s="298"/>
      <c r="B20" s="301"/>
      <c r="C20" s="311" t="s">
        <v>1354</v>
      </c>
      <c r="D20" s="308">
        <v>0</v>
      </c>
      <c r="E20" s="308">
        <v>0</v>
      </c>
      <c r="F20" s="303"/>
      <c r="G20" s="303"/>
      <c r="H20" s="303"/>
      <c r="I20" s="303"/>
      <c r="J20" s="303"/>
      <c r="K20" s="303"/>
      <c r="L20" s="303"/>
      <c r="M20" s="303"/>
      <c r="N20" s="303"/>
      <c r="O20" s="303"/>
      <c r="P20" s="303"/>
      <c r="Q20" s="304"/>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8"/>
      <c r="BA20" s="298"/>
      <c r="BB20" s="298"/>
      <c r="BC20" s="298"/>
      <c r="BD20" s="298"/>
      <c r="BE20" s="298"/>
      <c r="BF20" s="298"/>
      <c r="BG20" s="298"/>
      <c r="BH20" s="298"/>
      <c r="BI20" s="298"/>
      <c r="BJ20" s="298"/>
      <c r="BK20" s="298"/>
      <c r="BL20" s="298"/>
      <c r="BM20" s="298"/>
      <c r="BN20" s="298"/>
      <c r="BO20" s="298"/>
      <c r="BP20" s="298"/>
      <c r="BQ20" s="298"/>
      <c r="BR20" s="298"/>
      <c r="BS20" s="298"/>
      <c r="BT20" s="298"/>
      <c r="BU20" s="298"/>
      <c r="BV20" s="298"/>
      <c r="BW20" s="298"/>
      <c r="BX20" s="298"/>
      <c r="BY20" s="298"/>
      <c r="BZ20" s="298"/>
      <c r="CA20" s="298"/>
    </row>
    <row r="21" spans="1:79" s="300" customFormat="1" ht="13" x14ac:dyDescent="0.3">
      <c r="A21" s="298"/>
      <c r="B21" s="301"/>
      <c r="C21" s="311" t="s">
        <v>1373</v>
      </c>
      <c r="D21" s="308">
        <v>4.0000000000000003E-5</v>
      </c>
      <c r="E21" s="308">
        <v>1.4136794355290789E-5</v>
      </c>
      <c r="F21" s="336"/>
      <c r="G21" s="303"/>
      <c r="H21" s="303"/>
      <c r="I21" s="303"/>
      <c r="J21" s="303"/>
      <c r="K21" s="303"/>
      <c r="L21" s="303"/>
      <c r="M21" s="303"/>
      <c r="N21" s="303"/>
      <c r="O21" s="303"/>
      <c r="P21" s="303"/>
      <c r="Q21" s="304"/>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8"/>
      <c r="BA21" s="298"/>
      <c r="BB21" s="298"/>
      <c r="BC21" s="298"/>
      <c r="BD21" s="298"/>
      <c r="BE21" s="298"/>
      <c r="BF21" s="298"/>
      <c r="BG21" s="298"/>
      <c r="BH21" s="298"/>
      <c r="BI21" s="298"/>
      <c r="BJ21" s="298"/>
      <c r="BK21" s="298"/>
      <c r="BL21" s="298"/>
      <c r="BM21" s="298"/>
      <c r="BN21" s="298"/>
      <c r="BO21" s="298"/>
      <c r="BP21" s="298"/>
      <c r="BQ21" s="298"/>
      <c r="BR21" s="298"/>
      <c r="BS21" s="298"/>
      <c r="BT21" s="298"/>
      <c r="BU21" s="298"/>
      <c r="BV21" s="298"/>
      <c r="BW21" s="298"/>
      <c r="BX21" s="298"/>
      <c r="BY21" s="298"/>
      <c r="BZ21" s="298"/>
      <c r="CA21" s="298"/>
    </row>
    <row r="22" spans="1:79" s="300" customFormat="1" x14ac:dyDescent="0.35">
      <c r="A22" s="298"/>
      <c r="B22" s="301"/>
      <c r="C22" s="313" t="s">
        <v>1480</v>
      </c>
      <c r="D22" s="392">
        <f>D21+D20</f>
        <v>4.0000000000000003E-5</v>
      </c>
      <c r="E22" s="392">
        <f>E20+E21</f>
        <v>1.4136794355290789E-5</v>
      </c>
      <c r="F22" s="303"/>
      <c r="G22" s="303"/>
      <c r="H22" s="303"/>
      <c r="I22" s="294"/>
      <c r="J22" s="303"/>
      <c r="K22" s="303"/>
      <c r="L22" s="303"/>
      <c r="M22" s="303"/>
      <c r="N22" s="303"/>
      <c r="O22" s="303"/>
      <c r="P22" s="303"/>
      <c r="Q22" s="304"/>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c r="BI22" s="298"/>
      <c r="BJ22" s="298"/>
      <c r="BK22" s="298"/>
      <c r="BL22" s="298"/>
      <c r="BM22" s="298"/>
      <c r="BN22" s="298"/>
      <c r="BO22" s="298"/>
      <c r="BP22" s="298"/>
      <c r="BQ22" s="298"/>
      <c r="BR22" s="298"/>
      <c r="BS22" s="298"/>
      <c r="BT22" s="298"/>
      <c r="BU22" s="298"/>
      <c r="BV22" s="298"/>
      <c r="BW22" s="298"/>
      <c r="BX22" s="298"/>
      <c r="BY22" s="298"/>
      <c r="BZ22" s="298"/>
      <c r="CA22" s="298"/>
    </row>
    <row r="23" spans="1:79" s="298" customFormat="1" ht="12.5" x14ac:dyDescent="0.25">
      <c r="B23" s="347"/>
      <c r="C23" s="302"/>
      <c r="D23" s="302"/>
      <c r="E23" s="302"/>
      <c r="F23" s="302"/>
      <c r="G23" s="302"/>
      <c r="H23" s="302"/>
      <c r="I23" s="302"/>
      <c r="J23" s="302"/>
      <c r="K23" s="302"/>
      <c r="L23" s="302"/>
      <c r="M23" s="302"/>
      <c r="N23" s="302"/>
      <c r="O23" s="302"/>
      <c r="P23" s="302"/>
      <c r="Q23" s="393"/>
    </row>
    <row r="24" spans="1:79" s="300" customFormat="1" ht="12.5" x14ac:dyDescent="0.25">
      <c r="A24" s="298"/>
      <c r="B24" s="301"/>
      <c r="C24" s="302"/>
      <c r="D24" s="302"/>
      <c r="E24" s="303"/>
      <c r="F24" s="303"/>
      <c r="G24" s="303"/>
      <c r="H24" s="303"/>
      <c r="I24" s="303"/>
      <c r="J24" s="303"/>
      <c r="K24" s="303"/>
      <c r="L24" s="303"/>
      <c r="M24" s="303"/>
      <c r="N24" s="303"/>
      <c r="O24" s="303"/>
      <c r="P24" s="303"/>
      <c r="Q24" s="304"/>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c r="AR24" s="298"/>
      <c r="AS24" s="298"/>
      <c r="AT24" s="298"/>
      <c r="AU24" s="298"/>
      <c r="AV24" s="298"/>
      <c r="AW24" s="298"/>
      <c r="AX24" s="298"/>
      <c r="AY24" s="298"/>
      <c r="AZ24" s="298"/>
      <c r="BA24" s="298"/>
      <c r="BB24" s="298"/>
      <c r="BC24" s="298"/>
      <c r="BD24" s="298"/>
      <c r="BE24" s="298"/>
      <c r="BF24" s="298"/>
      <c r="BG24" s="298"/>
      <c r="BH24" s="298"/>
      <c r="BI24" s="298"/>
      <c r="BJ24" s="298"/>
      <c r="BK24" s="298"/>
      <c r="BL24" s="298"/>
      <c r="BM24" s="298"/>
      <c r="BN24" s="298"/>
      <c r="BO24" s="298"/>
      <c r="BP24" s="298"/>
      <c r="BQ24" s="298"/>
      <c r="BR24" s="298"/>
      <c r="BS24" s="298"/>
      <c r="BT24" s="298"/>
      <c r="BU24" s="298"/>
      <c r="BV24" s="298"/>
      <c r="BW24" s="298"/>
      <c r="BX24" s="298"/>
      <c r="BY24" s="298"/>
      <c r="BZ24" s="298"/>
      <c r="CA24" s="298"/>
    </row>
    <row r="25" spans="1:79" s="300" customFormat="1" ht="13" x14ac:dyDescent="0.3">
      <c r="A25" s="298"/>
      <c r="B25" s="301" t="s">
        <v>1374</v>
      </c>
      <c r="C25" s="317" t="s">
        <v>1375</v>
      </c>
      <c r="D25" s="303"/>
      <c r="E25" s="394"/>
      <c r="F25" s="394"/>
      <c r="G25" s="394"/>
      <c r="H25" s="394"/>
      <c r="I25" s="394"/>
      <c r="J25" s="394"/>
      <c r="K25" s="394"/>
      <c r="L25" s="394"/>
      <c r="M25" s="394"/>
      <c r="N25" s="394"/>
      <c r="O25" s="303"/>
      <c r="P25" s="303"/>
      <c r="Q25" s="304"/>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298"/>
      <c r="AS25" s="298"/>
      <c r="AT25" s="298"/>
      <c r="AU25" s="298"/>
      <c r="AV25" s="298"/>
      <c r="AW25" s="298"/>
      <c r="AX25" s="298"/>
      <c r="AY25" s="298"/>
      <c r="AZ25" s="298"/>
      <c r="BA25" s="298"/>
      <c r="BB25" s="298"/>
      <c r="BC25" s="298"/>
      <c r="BD25" s="298"/>
      <c r="BE25" s="298"/>
      <c r="BF25" s="298"/>
      <c r="BG25" s="298"/>
      <c r="BH25" s="298"/>
      <c r="BI25" s="298"/>
      <c r="BJ25" s="298"/>
      <c r="BK25" s="298"/>
      <c r="BL25" s="298"/>
      <c r="BM25" s="298"/>
      <c r="BN25" s="298"/>
      <c r="BO25" s="298"/>
      <c r="BP25" s="298"/>
      <c r="BQ25" s="298"/>
      <c r="BR25" s="298"/>
      <c r="BS25" s="298"/>
      <c r="BT25" s="298"/>
      <c r="BU25" s="298"/>
      <c r="BV25" s="298"/>
      <c r="BW25" s="298"/>
      <c r="BX25" s="298"/>
      <c r="BY25" s="298"/>
      <c r="BZ25" s="298"/>
      <c r="CA25" s="298"/>
    </row>
    <row r="26" spans="1:79" s="300" customFormat="1" ht="12.5" x14ac:dyDescent="0.25">
      <c r="A26" s="298"/>
      <c r="B26" s="301"/>
      <c r="C26" s="303"/>
      <c r="D26" s="303"/>
      <c r="E26" s="303"/>
      <c r="F26" s="303"/>
      <c r="G26" s="303"/>
      <c r="H26" s="303"/>
      <c r="I26" s="303"/>
      <c r="J26" s="303"/>
      <c r="K26" s="303"/>
      <c r="L26" s="303"/>
      <c r="M26" s="303"/>
      <c r="N26" s="303"/>
      <c r="O26" s="303"/>
      <c r="P26" s="303"/>
      <c r="Q26" s="304"/>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298"/>
    </row>
    <row r="27" spans="1:79" s="399" customFormat="1" ht="65.5" thickBot="1" x14ac:dyDescent="0.4">
      <c r="A27" s="395"/>
      <c r="B27" s="396"/>
      <c r="C27" s="397"/>
      <c r="D27" s="397"/>
      <c r="E27" s="389" t="s">
        <v>1376</v>
      </c>
      <c r="F27" s="389" t="s">
        <v>1377</v>
      </c>
      <c r="G27" s="389" t="s">
        <v>1378</v>
      </c>
      <c r="H27" s="389" t="s">
        <v>1379</v>
      </c>
      <c r="I27" s="389" t="s">
        <v>1380</v>
      </c>
      <c r="J27" s="389" t="s">
        <v>1381</v>
      </c>
      <c r="K27" s="389" t="s">
        <v>1382</v>
      </c>
      <c r="L27" s="389" t="s">
        <v>1383</v>
      </c>
      <c r="M27" s="389" t="s">
        <v>1384</v>
      </c>
      <c r="N27" s="389" t="s">
        <v>1385</v>
      </c>
      <c r="O27" s="389" t="s">
        <v>94</v>
      </c>
      <c r="P27" s="389" t="s">
        <v>1565</v>
      </c>
      <c r="Q27" s="398"/>
      <c r="R27" s="395"/>
      <c r="S27" s="395"/>
      <c r="T27" s="395"/>
      <c r="U27" s="395"/>
      <c r="V27" s="395"/>
      <c r="W27" s="395"/>
      <c r="X27" s="395"/>
      <c r="Y27" s="395"/>
      <c r="Z27" s="395"/>
      <c r="AA27" s="395"/>
      <c r="AB27" s="395"/>
      <c r="AC27" s="395"/>
      <c r="AD27" s="395"/>
      <c r="AE27" s="395"/>
      <c r="AF27" s="395"/>
      <c r="AG27" s="395"/>
      <c r="AH27" s="395"/>
      <c r="AI27" s="395"/>
      <c r="AJ27" s="395"/>
      <c r="AK27" s="395"/>
      <c r="AL27" s="395"/>
      <c r="AM27" s="395"/>
      <c r="AN27" s="395"/>
      <c r="AO27" s="395"/>
      <c r="AP27" s="395"/>
      <c r="AQ27" s="395"/>
      <c r="AR27" s="395"/>
      <c r="AS27" s="395"/>
      <c r="AT27" s="395"/>
      <c r="AU27" s="395"/>
      <c r="AV27" s="395"/>
      <c r="AW27" s="395"/>
      <c r="AX27" s="395"/>
      <c r="AY27" s="395"/>
      <c r="AZ27" s="395"/>
      <c r="BA27" s="395"/>
      <c r="BB27" s="395"/>
      <c r="BC27" s="395"/>
      <c r="BD27" s="395"/>
      <c r="BE27" s="395"/>
      <c r="BF27" s="395"/>
      <c r="BG27" s="395"/>
      <c r="BH27" s="395"/>
      <c r="BI27" s="395"/>
      <c r="BJ27" s="395"/>
      <c r="BK27" s="395"/>
      <c r="BL27" s="395"/>
      <c r="BM27" s="395"/>
      <c r="BN27" s="395"/>
      <c r="BO27" s="395"/>
      <c r="BP27" s="395"/>
      <c r="BQ27" s="395"/>
      <c r="BR27" s="395"/>
      <c r="BS27" s="395"/>
      <c r="BT27" s="395"/>
      <c r="BU27" s="395"/>
      <c r="BV27" s="395"/>
      <c r="BW27" s="395"/>
      <c r="BX27" s="395"/>
      <c r="BY27" s="395"/>
      <c r="BZ27" s="395"/>
      <c r="CA27" s="395"/>
    </row>
    <row r="28" spans="1:79" s="300" customFormat="1" ht="14" thickTop="1" thickBot="1" x14ac:dyDescent="0.35">
      <c r="A28" s="298"/>
      <c r="B28" s="301"/>
      <c r="C28" s="786" t="s">
        <v>1386</v>
      </c>
      <c r="D28" s="400" t="s">
        <v>548</v>
      </c>
      <c r="E28" s="401"/>
      <c r="F28" s="402">
        <v>1153.112893</v>
      </c>
      <c r="G28" s="402">
        <v>355.214135</v>
      </c>
      <c r="H28" s="402"/>
      <c r="I28" s="402">
        <v>3683.533903</v>
      </c>
      <c r="J28" s="402">
        <v>988.65490299999999</v>
      </c>
      <c r="K28" s="402">
        <v>4366.5205219999998</v>
      </c>
      <c r="L28" s="402">
        <v>1183.1874539999999</v>
      </c>
      <c r="M28" s="402">
        <v>4256.7280620000001</v>
      </c>
      <c r="N28" s="402"/>
      <c r="O28" s="492">
        <f>SUM(E28:N28)</f>
        <v>15986.951872</v>
      </c>
      <c r="P28" s="555">
        <f t="shared" ref="P28:P36" si="0">O28/$O$37</f>
        <v>0.69711728884520408</v>
      </c>
      <c r="Q28" s="304"/>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98"/>
      <c r="BG28" s="298"/>
      <c r="BH28" s="298"/>
      <c r="BI28" s="298"/>
      <c r="BJ28" s="298"/>
      <c r="BK28" s="298"/>
      <c r="BL28" s="298"/>
      <c r="BM28" s="298"/>
      <c r="BN28" s="298"/>
      <c r="BO28" s="298"/>
      <c r="BP28" s="298"/>
      <c r="BQ28" s="298"/>
      <c r="BR28" s="298"/>
      <c r="BS28" s="298"/>
      <c r="BT28" s="298"/>
      <c r="BU28" s="298"/>
      <c r="BV28" s="298"/>
      <c r="BW28" s="298"/>
      <c r="BX28" s="298"/>
      <c r="BY28" s="298"/>
      <c r="BZ28" s="298"/>
      <c r="CA28" s="298"/>
    </row>
    <row r="29" spans="1:79" s="300" customFormat="1" ht="15.5" thickTop="1" thickBot="1" x14ac:dyDescent="0.4">
      <c r="A29" s="298"/>
      <c r="B29" s="301"/>
      <c r="C29" s="787"/>
      <c r="D29" s="205" t="s">
        <v>579</v>
      </c>
      <c r="E29" s="362"/>
      <c r="F29" s="403"/>
      <c r="G29" s="403">
        <v>14.58</v>
      </c>
      <c r="H29" s="403"/>
      <c r="I29" s="403">
        <v>141</v>
      </c>
      <c r="J29" s="403">
        <v>51.9</v>
      </c>
      <c r="K29" s="403"/>
      <c r="L29" s="403"/>
      <c r="M29" s="403"/>
      <c r="N29" s="403"/>
      <c r="O29" s="492">
        <f t="shared" ref="O29:O36" si="1">SUM(E29:N29)</f>
        <v>207.48000000000002</v>
      </c>
      <c r="P29" s="555">
        <f t="shared" si="0"/>
        <v>9.0472465450356331E-3</v>
      </c>
      <c r="Q29" s="304"/>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8"/>
      <c r="AP29" s="298"/>
      <c r="AQ29" s="298"/>
      <c r="AR29" s="298"/>
      <c r="AS29" s="298"/>
      <c r="AT29" s="298"/>
      <c r="AU29" s="298"/>
      <c r="AV29" s="298"/>
      <c r="AW29" s="298"/>
      <c r="AX29" s="298"/>
      <c r="AY29" s="298"/>
      <c r="AZ29" s="298"/>
      <c r="BA29" s="298"/>
      <c r="BB29" s="298"/>
      <c r="BC29" s="298"/>
      <c r="BD29" s="298"/>
      <c r="BE29" s="298"/>
      <c r="BF29" s="298"/>
      <c r="BG29" s="298"/>
      <c r="BH29" s="298"/>
      <c r="BI29" s="298"/>
      <c r="BJ29" s="298"/>
      <c r="BK29" s="298"/>
      <c r="BL29" s="298"/>
      <c r="BM29" s="298"/>
      <c r="BN29" s="298"/>
      <c r="BO29" s="298"/>
      <c r="BP29" s="298"/>
      <c r="BQ29" s="298"/>
      <c r="BR29" s="298"/>
      <c r="BS29" s="298"/>
      <c r="BT29" s="298"/>
      <c r="BU29" s="298"/>
      <c r="BV29" s="298"/>
      <c r="BW29" s="298"/>
      <c r="BX29" s="298"/>
      <c r="BY29" s="298"/>
      <c r="BZ29" s="298"/>
      <c r="CA29" s="298"/>
    </row>
    <row r="30" spans="1:79" s="300" customFormat="1" ht="15.5" thickTop="1" thickBot="1" x14ac:dyDescent="0.4">
      <c r="A30" s="298"/>
      <c r="B30" s="301"/>
      <c r="C30" s="787"/>
      <c r="D30" s="205" t="s">
        <v>3</v>
      </c>
      <c r="E30" s="362"/>
      <c r="F30" s="361">
        <v>2210.2280000000001</v>
      </c>
      <c r="G30" s="403">
        <v>193.17219</v>
      </c>
      <c r="H30" s="403"/>
      <c r="I30" s="403">
        <v>484.68193700000006</v>
      </c>
      <c r="J30" s="403"/>
      <c r="K30" s="403">
        <v>180</v>
      </c>
      <c r="L30" s="403"/>
      <c r="M30" s="403"/>
      <c r="N30" s="403"/>
      <c r="O30" s="492">
        <f t="shared" si="1"/>
        <v>3068.0821270000006</v>
      </c>
      <c r="P30" s="555">
        <f t="shared" si="0"/>
        <v>0.13378492106895282</v>
      </c>
      <c r="Q30" s="304"/>
      <c r="R30" s="298"/>
      <c r="S30" s="298"/>
      <c r="T30" s="298"/>
      <c r="U30" s="298"/>
      <c r="V30" s="298"/>
      <c r="W30" s="298"/>
      <c r="X30" s="298"/>
      <c r="Y30" s="298"/>
      <c r="Z30" s="298"/>
      <c r="AA30" s="298"/>
      <c r="AB30" s="298"/>
      <c r="AC30" s="298"/>
      <c r="AD30" s="298"/>
      <c r="AE30" s="298"/>
      <c r="AF30" s="298"/>
      <c r="AG30" s="298"/>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298"/>
      <c r="BI30" s="298"/>
      <c r="BJ30" s="298"/>
      <c r="BK30" s="298"/>
      <c r="BL30" s="298"/>
      <c r="BM30" s="298"/>
      <c r="BN30" s="298"/>
      <c r="BO30" s="298"/>
      <c r="BP30" s="298"/>
      <c r="BQ30" s="298"/>
      <c r="BR30" s="298"/>
      <c r="BS30" s="298"/>
      <c r="BT30" s="298"/>
      <c r="BU30" s="298"/>
      <c r="BV30" s="298"/>
      <c r="BW30" s="298"/>
      <c r="BX30" s="298"/>
      <c r="BY30" s="298"/>
      <c r="BZ30" s="298"/>
      <c r="CA30" s="298"/>
    </row>
    <row r="31" spans="1:79" s="300" customFormat="1" ht="15.5" thickTop="1" thickBot="1" x14ac:dyDescent="0.4">
      <c r="A31" s="298"/>
      <c r="B31" s="301"/>
      <c r="C31" s="787"/>
      <c r="D31" s="205" t="s">
        <v>569</v>
      </c>
      <c r="E31" s="362"/>
      <c r="F31" s="361">
        <v>356.52300000000002</v>
      </c>
      <c r="G31" s="403"/>
      <c r="H31" s="403"/>
      <c r="I31" s="403"/>
      <c r="J31" s="403"/>
      <c r="K31" s="403"/>
      <c r="L31" s="403"/>
      <c r="M31" s="403"/>
      <c r="N31" s="403"/>
      <c r="O31" s="492">
        <f t="shared" si="1"/>
        <v>356.52300000000002</v>
      </c>
      <c r="P31" s="555">
        <f t="shared" si="0"/>
        <v>1.5546324850471076E-2</v>
      </c>
      <c r="Q31" s="304"/>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298"/>
      <c r="AS31" s="298"/>
      <c r="AT31" s="298"/>
      <c r="AU31" s="298"/>
      <c r="AV31" s="298"/>
      <c r="AW31" s="298"/>
      <c r="AX31" s="298"/>
      <c r="AY31" s="298"/>
      <c r="AZ31" s="298"/>
      <c r="BA31" s="298"/>
      <c r="BB31" s="298"/>
      <c r="BC31" s="298"/>
      <c r="BD31" s="298"/>
      <c r="BE31" s="298"/>
      <c r="BF31" s="298"/>
      <c r="BG31" s="298"/>
      <c r="BH31" s="298"/>
      <c r="BI31" s="298"/>
      <c r="BJ31" s="298"/>
      <c r="BK31" s="298"/>
      <c r="BL31" s="298"/>
      <c r="BM31" s="298"/>
      <c r="BN31" s="298"/>
      <c r="BO31" s="298"/>
      <c r="BP31" s="298"/>
      <c r="BQ31" s="298"/>
      <c r="BR31" s="298"/>
      <c r="BS31" s="298"/>
      <c r="BT31" s="298"/>
      <c r="BU31" s="298"/>
      <c r="BV31" s="298"/>
      <c r="BW31" s="298"/>
      <c r="BX31" s="298"/>
      <c r="BY31" s="298"/>
      <c r="BZ31" s="298"/>
      <c r="CA31" s="298"/>
    </row>
    <row r="32" spans="1:79" s="300" customFormat="1" ht="15.5" thickTop="1" thickBot="1" x14ac:dyDescent="0.4">
      <c r="A32" s="298"/>
      <c r="B32" s="301"/>
      <c r="C32" s="787"/>
      <c r="D32" s="205" t="s">
        <v>571</v>
      </c>
      <c r="E32" s="362"/>
      <c r="F32" s="404"/>
      <c r="G32" s="403">
        <v>65</v>
      </c>
      <c r="H32" s="403"/>
      <c r="I32" s="403">
        <v>0</v>
      </c>
      <c r="J32" s="403"/>
      <c r="K32" s="403"/>
      <c r="L32" s="403"/>
      <c r="M32" s="403"/>
      <c r="N32" s="403"/>
      <c r="O32" s="492">
        <f t="shared" si="1"/>
        <v>65</v>
      </c>
      <c r="P32" s="555">
        <f t="shared" si="0"/>
        <v>2.834350421377078E-3</v>
      </c>
      <c r="Q32" s="304"/>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8"/>
      <c r="BC32" s="298"/>
      <c r="BD32" s="298"/>
      <c r="BE32" s="298"/>
      <c r="BF32" s="298"/>
      <c r="BG32" s="298"/>
      <c r="BH32" s="298"/>
      <c r="BI32" s="298"/>
      <c r="BJ32" s="298"/>
      <c r="BK32" s="298"/>
      <c r="BL32" s="298"/>
      <c r="BM32" s="298"/>
      <c r="BN32" s="298"/>
      <c r="BO32" s="298"/>
      <c r="BP32" s="298"/>
      <c r="BQ32" s="298"/>
      <c r="BR32" s="298"/>
      <c r="BS32" s="298"/>
      <c r="BT32" s="298"/>
      <c r="BU32" s="298"/>
      <c r="BV32" s="298"/>
      <c r="BW32" s="298"/>
      <c r="BX32" s="298"/>
      <c r="BY32" s="298"/>
      <c r="BZ32" s="298"/>
      <c r="CA32" s="298"/>
    </row>
    <row r="33" spans="1:79" s="300" customFormat="1" ht="15.5" thickTop="1" thickBot="1" x14ac:dyDescent="0.4">
      <c r="A33" s="298"/>
      <c r="B33" s="301"/>
      <c r="C33" s="787"/>
      <c r="D33" s="205" t="s">
        <v>276</v>
      </c>
      <c r="E33" s="362"/>
      <c r="F33" s="404"/>
      <c r="G33" s="403"/>
      <c r="H33" s="403"/>
      <c r="I33" s="403">
        <v>92.475317000000004</v>
      </c>
      <c r="J33" s="403">
        <v>554.85199999999998</v>
      </c>
      <c r="K33" s="403">
        <v>295.92101600000001</v>
      </c>
      <c r="L33" s="403"/>
      <c r="M33" s="403">
        <v>107.363848</v>
      </c>
      <c r="N33" s="403"/>
      <c r="O33" s="492">
        <f t="shared" si="1"/>
        <v>1050.612181</v>
      </c>
      <c r="P33" s="555">
        <f t="shared" si="0"/>
        <v>4.581235504494216E-2</v>
      </c>
      <c r="Q33" s="304"/>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8"/>
      <c r="AP33" s="298"/>
      <c r="AQ33" s="298"/>
      <c r="AR33" s="298"/>
      <c r="AS33" s="298"/>
      <c r="AT33" s="298"/>
      <c r="AU33" s="298"/>
      <c r="AV33" s="298"/>
      <c r="AW33" s="298"/>
      <c r="AX33" s="298"/>
      <c r="AY33" s="298"/>
      <c r="AZ33" s="298"/>
      <c r="BA33" s="298"/>
      <c r="BB33" s="298"/>
      <c r="BC33" s="298"/>
      <c r="BD33" s="298"/>
      <c r="BE33" s="298"/>
      <c r="BF33" s="298"/>
      <c r="BG33" s="298"/>
      <c r="BH33" s="298"/>
      <c r="BI33" s="298"/>
      <c r="BJ33" s="298"/>
      <c r="BK33" s="298"/>
      <c r="BL33" s="298"/>
      <c r="BM33" s="298"/>
      <c r="BN33" s="298"/>
      <c r="BO33" s="298"/>
      <c r="BP33" s="298"/>
      <c r="BQ33" s="298"/>
      <c r="BR33" s="298"/>
      <c r="BS33" s="298"/>
      <c r="BT33" s="298"/>
      <c r="BU33" s="298"/>
      <c r="BV33" s="298"/>
      <c r="BW33" s="298"/>
      <c r="BX33" s="298"/>
      <c r="BY33" s="298"/>
      <c r="BZ33" s="298"/>
      <c r="CA33" s="298"/>
    </row>
    <row r="34" spans="1:79" s="300" customFormat="1" ht="14" thickTop="1" thickBot="1" x14ac:dyDescent="0.35">
      <c r="A34" s="298"/>
      <c r="B34" s="301"/>
      <c r="C34" s="405" t="s">
        <v>1566</v>
      </c>
      <c r="D34" s="406" t="s">
        <v>283</v>
      </c>
      <c r="E34" s="407"/>
      <c r="F34" s="408"/>
      <c r="G34" s="408"/>
      <c r="H34" s="408"/>
      <c r="I34" s="408">
        <v>111.66500000000001</v>
      </c>
      <c r="J34" s="408"/>
      <c r="K34" s="408">
        <v>211.233</v>
      </c>
      <c r="L34" s="408"/>
      <c r="M34" s="408">
        <v>162.40799999999999</v>
      </c>
      <c r="N34" s="408"/>
      <c r="O34" s="492">
        <f t="shared" si="1"/>
        <v>485.30600000000004</v>
      </c>
      <c r="P34" s="555">
        <f t="shared" si="0"/>
        <v>2.1161957932258835E-2</v>
      </c>
      <c r="Q34" s="304"/>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8"/>
      <c r="AP34" s="298"/>
      <c r="AQ34" s="298"/>
      <c r="AR34" s="298"/>
      <c r="AS34" s="298"/>
      <c r="AT34" s="298"/>
      <c r="AU34" s="298"/>
      <c r="AV34" s="298"/>
      <c r="AW34" s="298"/>
      <c r="AX34" s="298"/>
      <c r="AY34" s="298"/>
      <c r="AZ34" s="298"/>
      <c r="BA34" s="298"/>
      <c r="BB34" s="298"/>
      <c r="BC34" s="298"/>
      <c r="BD34" s="298"/>
      <c r="BE34" s="298"/>
      <c r="BF34" s="298"/>
      <c r="BG34" s="298"/>
      <c r="BH34" s="298"/>
      <c r="BI34" s="298"/>
      <c r="BJ34" s="298"/>
      <c r="BK34" s="298"/>
      <c r="BL34" s="298"/>
      <c r="BM34" s="298"/>
      <c r="BN34" s="298"/>
      <c r="BO34" s="298"/>
      <c r="BP34" s="298"/>
      <c r="BQ34" s="298"/>
      <c r="BR34" s="298"/>
      <c r="BS34" s="298"/>
      <c r="BT34" s="298"/>
      <c r="BU34" s="298"/>
      <c r="BV34" s="298"/>
      <c r="BW34" s="298"/>
      <c r="BX34" s="298"/>
      <c r="BY34" s="298"/>
      <c r="BZ34" s="298"/>
      <c r="CA34" s="298"/>
    </row>
    <row r="35" spans="1:79" s="300" customFormat="1" ht="15.5" thickTop="1" thickBot="1" x14ac:dyDescent="0.4">
      <c r="A35" s="298"/>
      <c r="B35" s="301"/>
      <c r="C35" s="786" t="s">
        <v>1567</v>
      </c>
      <c r="D35" s="409" t="s">
        <v>1568</v>
      </c>
      <c r="E35" s="401"/>
      <c r="F35" s="410"/>
      <c r="G35" s="410">
        <v>25.646000000000001</v>
      </c>
      <c r="H35" s="410"/>
      <c r="I35" s="410">
        <v>1142.453</v>
      </c>
      <c r="J35" s="410"/>
      <c r="K35" s="410">
        <v>155.94900000000001</v>
      </c>
      <c r="L35" s="410"/>
      <c r="M35" s="410">
        <v>12.071999999999999</v>
      </c>
      <c r="N35" s="410"/>
      <c r="O35" s="492">
        <f t="shared" si="1"/>
        <v>1336.12</v>
      </c>
      <c r="P35" s="555">
        <f t="shared" si="0"/>
        <v>5.8262035154005243E-2</v>
      </c>
      <c r="Q35" s="304"/>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8"/>
      <c r="BQ35" s="298"/>
      <c r="BR35" s="298"/>
      <c r="BS35" s="298"/>
      <c r="BT35" s="298"/>
      <c r="BU35" s="298"/>
      <c r="BV35" s="298"/>
      <c r="BW35" s="298"/>
      <c r="BX35" s="298"/>
      <c r="BY35" s="298"/>
      <c r="BZ35" s="298"/>
      <c r="CA35" s="298"/>
    </row>
    <row r="36" spans="1:79" s="300" customFormat="1" ht="14" thickTop="1" thickBot="1" x14ac:dyDescent="0.35">
      <c r="A36" s="298"/>
      <c r="B36" s="301"/>
      <c r="C36" s="788"/>
      <c r="D36" s="411" t="s">
        <v>12</v>
      </c>
      <c r="E36" s="412"/>
      <c r="F36" s="413"/>
      <c r="G36" s="413"/>
      <c r="H36" s="413"/>
      <c r="I36" s="413">
        <v>30.201000000000001</v>
      </c>
      <c r="J36" s="413">
        <v>346.66800000000001</v>
      </c>
      <c r="K36" s="413"/>
      <c r="L36" s="413"/>
      <c r="M36" s="413"/>
      <c r="N36" s="413"/>
      <c r="O36" s="492">
        <f t="shared" si="1"/>
        <v>376.86900000000003</v>
      </c>
      <c r="P36" s="555">
        <f t="shared" si="0"/>
        <v>1.6433520137753201E-2</v>
      </c>
      <c r="Q36" s="304"/>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8"/>
      <c r="AY36" s="298"/>
      <c r="AZ36" s="298"/>
      <c r="BA36" s="298"/>
      <c r="BB36" s="298"/>
      <c r="BC36" s="298"/>
      <c r="BD36" s="298"/>
      <c r="BE36" s="298"/>
      <c r="BF36" s="298"/>
      <c r="BG36" s="298"/>
      <c r="BH36" s="298"/>
      <c r="BI36" s="298"/>
      <c r="BJ36" s="298"/>
      <c r="BK36" s="298"/>
      <c r="BL36" s="298"/>
      <c r="BM36" s="298"/>
      <c r="BN36" s="298"/>
      <c r="BO36" s="298"/>
      <c r="BP36" s="298"/>
      <c r="BQ36" s="298"/>
      <c r="BR36" s="298"/>
      <c r="BS36" s="298"/>
      <c r="BT36" s="298"/>
      <c r="BU36" s="298"/>
      <c r="BV36" s="298"/>
      <c r="BW36" s="298"/>
      <c r="BX36" s="298"/>
      <c r="BY36" s="298"/>
      <c r="BZ36" s="298"/>
      <c r="CA36" s="298"/>
    </row>
    <row r="37" spans="1:79" s="300" customFormat="1" ht="13.5" thickTop="1" x14ac:dyDescent="0.3">
      <c r="A37" s="298"/>
      <c r="B37" s="301"/>
      <c r="C37" s="789" t="s">
        <v>1319</v>
      </c>
      <c r="D37" s="789"/>
      <c r="E37" s="414"/>
      <c r="F37" s="212">
        <f>SUM(F28:F36)</f>
        <v>3719.8638930000002</v>
      </c>
      <c r="G37" s="212">
        <f t="shared" ref="G37:M37" si="2">SUM(G28:G36)</f>
        <v>653.61232499999994</v>
      </c>
      <c r="H37" s="212">
        <f t="shared" si="2"/>
        <v>0</v>
      </c>
      <c r="I37" s="212">
        <f t="shared" si="2"/>
        <v>5686.0101569999997</v>
      </c>
      <c r="J37" s="212">
        <f t="shared" si="2"/>
        <v>1942.0749030000002</v>
      </c>
      <c r="K37" s="212">
        <f t="shared" si="2"/>
        <v>5209.6235379999998</v>
      </c>
      <c r="L37" s="212">
        <f t="shared" si="2"/>
        <v>1183.1874539999999</v>
      </c>
      <c r="M37" s="212">
        <f t="shared" si="2"/>
        <v>4538.5719100000006</v>
      </c>
      <c r="N37" s="212"/>
      <c r="O37" s="212">
        <f>SUM(O28:O36)</f>
        <v>22932.944179999999</v>
      </c>
      <c r="P37" s="360">
        <f>SUM(P28:P36)</f>
        <v>1</v>
      </c>
      <c r="Q37" s="304"/>
      <c r="R37" s="415"/>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8"/>
      <c r="AY37" s="298"/>
      <c r="AZ37" s="298"/>
      <c r="BA37" s="298"/>
      <c r="BB37" s="298"/>
      <c r="BC37" s="298"/>
      <c r="BD37" s="298"/>
      <c r="BE37" s="298"/>
      <c r="BF37" s="298"/>
      <c r="BG37" s="298"/>
      <c r="BH37" s="298"/>
      <c r="BI37" s="298"/>
      <c r="BJ37" s="298"/>
      <c r="BK37" s="298"/>
      <c r="BL37" s="298"/>
      <c r="BM37" s="298"/>
      <c r="BN37" s="298"/>
      <c r="BO37" s="298"/>
      <c r="BP37" s="298"/>
      <c r="BQ37" s="298"/>
      <c r="BR37" s="298"/>
      <c r="BS37" s="298"/>
      <c r="BT37" s="298"/>
      <c r="BU37" s="298"/>
      <c r="BV37" s="298"/>
      <c r="BW37" s="298"/>
      <c r="BX37" s="298"/>
      <c r="BY37" s="298"/>
      <c r="BZ37" s="298"/>
      <c r="CA37" s="298"/>
    </row>
    <row r="38" spans="1:79" s="300" customFormat="1" ht="12.5" x14ac:dyDescent="0.25">
      <c r="A38" s="298"/>
      <c r="B38" s="301"/>
      <c r="C38" s="303"/>
      <c r="D38" s="303"/>
      <c r="E38" s="303"/>
      <c r="F38" s="416"/>
      <c r="G38" s="416"/>
      <c r="H38" s="416"/>
      <c r="I38" s="416"/>
      <c r="J38" s="416"/>
      <c r="K38" s="416"/>
      <c r="L38" s="416"/>
      <c r="M38" s="416"/>
      <c r="N38" s="416"/>
      <c r="O38" s="303"/>
      <c r="P38" s="303"/>
      <c r="Q38" s="304"/>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298"/>
      <c r="AQ38" s="298"/>
      <c r="AR38" s="298"/>
      <c r="AS38" s="298"/>
      <c r="AT38" s="298"/>
      <c r="AU38" s="298"/>
      <c r="AV38" s="298"/>
      <c r="AW38" s="298"/>
      <c r="AX38" s="298"/>
      <c r="AY38" s="298"/>
      <c r="AZ38" s="298"/>
      <c r="BA38" s="298"/>
      <c r="BB38" s="298"/>
      <c r="BC38" s="298"/>
      <c r="BD38" s="298"/>
      <c r="BE38" s="298"/>
      <c r="BF38" s="298"/>
      <c r="BG38" s="298"/>
      <c r="BH38" s="298"/>
      <c r="BI38" s="298"/>
      <c r="BJ38" s="298"/>
      <c r="BK38" s="298"/>
      <c r="BL38" s="298"/>
      <c r="BM38" s="298"/>
      <c r="BN38" s="298"/>
      <c r="BO38" s="298"/>
      <c r="BP38" s="298"/>
      <c r="BQ38" s="298"/>
      <c r="BR38" s="298"/>
      <c r="BS38" s="298"/>
      <c r="BT38" s="298"/>
      <c r="BU38" s="298"/>
      <c r="BV38" s="298"/>
      <c r="BW38" s="298"/>
      <c r="BX38" s="298"/>
      <c r="BY38" s="298"/>
      <c r="BZ38" s="298"/>
      <c r="CA38" s="298"/>
    </row>
    <row r="39" spans="1:79" s="300" customFormat="1" ht="12.5" x14ac:dyDescent="0.25">
      <c r="A39" s="298"/>
      <c r="B39" s="301"/>
      <c r="C39" s="303"/>
      <c r="D39" s="303"/>
      <c r="E39" s="303"/>
      <c r="F39" s="416"/>
      <c r="G39" s="416"/>
      <c r="H39" s="416"/>
      <c r="I39" s="416"/>
      <c r="J39" s="416"/>
      <c r="K39" s="416"/>
      <c r="L39" s="416"/>
      <c r="M39" s="416"/>
      <c r="N39" s="416"/>
      <c r="O39" s="303"/>
      <c r="P39" s="303"/>
      <c r="Q39" s="304"/>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8"/>
      <c r="AY39" s="298"/>
      <c r="AZ39" s="298"/>
      <c r="BA39" s="298"/>
      <c r="BB39" s="298"/>
      <c r="BC39" s="298"/>
      <c r="BD39" s="298"/>
      <c r="BE39" s="298"/>
      <c r="BF39" s="298"/>
      <c r="BG39" s="298"/>
      <c r="BH39" s="298"/>
      <c r="BI39" s="298"/>
      <c r="BJ39" s="298"/>
      <c r="BK39" s="298"/>
      <c r="BL39" s="298"/>
      <c r="BM39" s="298"/>
      <c r="BN39" s="298"/>
      <c r="BO39" s="298"/>
      <c r="BP39" s="298"/>
      <c r="BQ39" s="298"/>
      <c r="BR39" s="298"/>
      <c r="BS39" s="298"/>
      <c r="BT39" s="298"/>
      <c r="BU39" s="298"/>
      <c r="BV39" s="298"/>
      <c r="BW39" s="298"/>
      <c r="BX39" s="298"/>
      <c r="BY39" s="298"/>
      <c r="BZ39" s="298"/>
      <c r="CA39" s="298"/>
    </row>
    <row r="40" spans="1:79" s="300" customFormat="1" ht="12.5" x14ac:dyDescent="0.25">
      <c r="A40" s="298"/>
      <c r="B40" s="301"/>
      <c r="C40" s="303"/>
      <c r="D40" s="303"/>
      <c r="E40" s="303"/>
      <c r="F40" s="417"/>
      <c r="G40" s="417"/>
      <c r="H40" s="417"/>
      <c r="I40" s="417"/>
      <c r="J40" s="417"/>
      <c r="K40" s="417"/>
      <c r="L40" s="417"/>
      <c r="M40" s="417"/>
      <c r="N40" s="417"/>
      <c r="O40" s="303"/>
      <c r="P40" s="303"/>
      <c r="Q40" s="304"/>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c r="AY40" s="298"/>
      <c r="AZ40" s="298"/>
      <c r="BA40" s="298"/>
      <c r="BB40" s="298"/>
      <c r="BC40" s="298"/>
      <c r="BD40" s="298"/>
      <c r="BE40" s="298"/>
      <c r="BF40" s="298"/>
      <c r="BG40" s="298"/>
      <c r="BH40" s="298"/>
      <c r="BI40" s="298"/>
      <c r="BJ40" s="298"/>
      <c r="BK40" s="298"/>
      <c r="BL40" s="298"/>
      <c r="BM40" s="298"/>
      <c r="BN40" s="298"/>
      <c r="BO40" s="298"/>
      <c r="BP40" s="298"/>
      <c r="BQ40" s="298"/>
      <c r="BR40" s="298"/>
      <c r="BS40" s="298"/>
      <c r="BT40" s="298"/>
      <c r="BU40" s="298"/>
      <c r="BV40" s="298"/>
      <c r="BW40" s="298"/>
      <c r="BX40" s="298"/>
      <c r="BY40" s="298"/>
      <c r="BZ40" s="298"/>
      <c r="CA40" s="298"/>
    </row>
    <row r="41" spans="1:79" s="300" customFormat="1" x14ac:dyDescent="0.35">
      <c r="A41" s="298"/>
      <c r="B41" s="301" t="s">
        <v>1569</v>
      </c>
      <c r="C41" s="332" t="s">
        <v>1570</v>
      </c>
      <c r="D41" s="294"/>
      <c r="E41" s="294"/>
      <c r="F41" s="294"/>
      <c r="G41" s="294"/>
      <c r="H41" s="294"/>
      <c r="I41" s="303"/>
      <c r="J41" s="303"/>
      <c r="K41" s="303"/>
      <c r="L41" s="303"/>
      <c r="M41" s="303"/>
      <c r="N41" s="303"/>
      <c r="O41" s="303"/>
      <c r="P41" s="303"/>
      <c r="Q41" s="304"/>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c r="AZ41" s="298"/>
      <c r="BA41" s="298"/>
      <c r="BB41" s="298"/>
      <c r="BC41" s="298"/>
      <c r="BD41" s="298"/>
      <c r="BE41" s="298"/>
      <c r="BF41" s="298"/>
      <c r="BG41" s="298"/>
      <c r="BH41" s="298"/>
      <c r="BI41" s="298"/>
      <c r="BJ41" s="298"/>
      <c r="BK41" s="298"/>
      <c r="BL41" s="298"/>
      <c r="BM41" s="298"/>
      <c r="BN41" s="298"/>
      <c r="BO41" s="298"/>
      <c r="BP41" s="298"/>
      <c r="BQ41" s="298"/>
      <c r="BR41" s="298"/>
      <c r="BS41" s="298"/>
      <c r="BT41" s="298"/>
      <c r="BU41" s="298"/>
      <c r="BV41" s="298"/>
      <c r="BW41" s="298"/>
      <c r="BX41" s="298"/>
      <c r="BY41" s="298"/>
      <c r="BZ41" s="298"/>
      <c r="CA41" s="298"/>
    </row>
    <row r="42" spans="1:79" s="300" customFormat="1" x14ac:dyDescent="0.35">
      <c r="A42" s="298"/>
      <c r="B42" s="301"/>
      <c r="C42" s="294"/>
      <c r="D42" s="294"/>
      <c r="E42" s="294"/>
      <c r="F42" s="294"/>
      <c r="G42" s="294"/>
      <c r="H42" s="294"/>
      <c r="I42" s="303"/>
      <c r="J42" s="303"/>
      <c r="K42" s="303"/>
      <c r="L42" s="303"/>
      <c r="M42" s="303"/>
      <c r="N42" s="303"/>
      <c r="O42" s="303"/>
      <c r="P42" s="303"/>
      <c r="Q42" s="304"/>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c r="AR42" s="298"/>
      <c r="AS42" s="298"/>
      <c r="AT42" s="298"/>
      <c r="AU42" s="298"/>
      <c r="AV42" s="298"/>
      <c r="AW42" s="298"/>
      <c r="AX42" s="298"/>
      <c r="AY42" s="298"/>
      <c r="AZ42" s="298"/>
      <c r="BA42" s="298"/>
      <c r="BB42" s="298"/>
      <c r="BC42" s="298"/>
      <c r="BD42" s="298"/>
      <c r="BE42" s="298"/>
      <c r="BF42" s="298"/>
      <c r="BG42" s="298"/>
      <c r="BH42" s="298"/>
      <c r="BI42" s="298"/>
      <c r="BJ42" s="298"/>
      <c r="BK42" s="298"/>
      <c r="BL42" s="298"/>
      <c r="BM42" s="298"/>
      <c r="BN42" s="298"/>
      <c r="BO42" s="298"/>
      <c r="BP42" s="298"/>
      <c r="BQ42" s="298"/>
      <c r="BR42" s="298"/>
      <c r="BS42" s="298"/>
      <c r="BT42" s="298"/>
      <c r="BU42" s="298"/>
      <c r="BV42" s="298"/>
      <c r="BW42" s="298"/>
      <c r="BX42" s="298"/>
      <c r="BY42" s="298"/>
      <c r="BZ42" s="298"/>
      <c r="CA42" s="298"/>
    </row>
    <row r="43" spans="1:79" s="300" customFormat="1" ht="15.75" customHeight="1" thickBot="1" x14ac:dyDescent="0.4">
      <c r="A43" s="298"/>
      <c r="B43" s="301"/>
      <c r="C43" s="294"/>
      <c r="D43" s="294"/>
      <c r="E43" s="418" t="s">
        <v>1571</v>
      </c>
      <c r="F43" s="418" t="s">
        <v>1572</v>
      </c>
      <c r="G43" s="389" t="s">
        <v>1573</v>
      </c>
      <c r="H43" s="389" t="s">
        <v>1319</v>
      </c>
      <c r="I43" s="303"/>
      <c r="J43" s="303"/>
      <c r="K43" s="303"/>
      <c r="L43" s="303"/>
      <c r="M43" s="303"/>
      <c r="N43" s="303"/>
      <c r="O43" s="303"/>
      <c r="P43" s="303"/>
      <c r="Q43" s="304"/>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8"/>
      <c r="AP43" s="298"/>
      <c r="AQ43" s="298"/>
      <c r="AR43" s="298"/>
      <c r="AS43" s="298"/>
      <c r="AT43" s="298"/>
      <c r="AU43" s="298"/>
      <c r="AV43" s="298"/>
      <c r="AW43" s="298"/>
      <c r="AX43" s="298"/>
      <c r="AY43" s="298"/>
      <c r="AZ43" s="298"/>
      <c r="BA43" s="298"/>
      <c r="BB43" s="298"/>
      <c r="BC43" s="298"/>
      <c r="BD43" s="298"/>
      <c r="BE43" s="298"/>
      <c r="BF43" s="298"/>
      <c r="BG43" s="298"/>
      <c r="BH43" s="298"/>
      <c r="BI43" s="298"/>
      <c r="BJ43" s="298"/>
      <c r="BK43" s="298"/>
      <c r="BL43" s="298"/>
      <c r="BM43" s="298"/>
      <c r="BN43" s="298"/>
      <c r="BO43" s="298"/>
      <c r="BP43" s="298"/>
      <c r="BQ43" s="298"/>
      <c r="BR43" s="298"/>
      <c r="BS43" s="298"/>
      <c r="BT43" s="298"/>
      <c r="BU43" s="298"/>
      <c r="BV43" s="298"/>
      <c r="BW43" s="298"/>
      <c r="BX43" s="298"/>
      <c r="BY43" s="298"/>
      <c r="BZ43" s="298"/>
      <c r="CA43" s="298"/>
    </row>
    <row r="44" spans="1:79" s="300" customFormat="1" ht="15" customHeight="1" thickTop="1" x14ac:dyDescent="0.25">
      <c r="A44" s="298"/>
      <c r="B44" s="301"/>
      <c r="C44" s="786" t="s">
        <v>1386</v>
      </c>
      <c r="D44" s="409" t="s">
        <v>548</v>
      </c>
      <c r="E44" s="419">
        <v>15562.051872</v>
      </c>
      <c r="F44" s="420">
        <v>424.9</v>
      </c>
      <c r="G44" s="402"/>
      <c r="H44" s="421">
        <f>E44+F44+G44</f>
        <v>15986.951872</v>
      </c>
      <c r="I44" s="422"/>
      <c r="J44" s="423"/>
      <c r="K44" s="303"/>
      <c r="L44" s="303"/>
      <c r="M44" s="303"/>
      <c r="N44" s="303"/>
      <c r="O44" s="303"/>
      <c r="P44" s="303"/>
      <c r="Q44" s="304"/>
      <c r="R44" s="298"/>
      <c r="S44" s="298"/>
      <c r="T44" s="298"/>
      <c r="U44" s="298"/>
      <c r="V44" s="298"/>
      <c r="W44" s="298"/>
      <c r="X44" s="298"/>
      <c r="Y44" s="298"/>
      <c r="Z44" s="298"/>
      <c r="AA44" s="298"/>
      <c r="AB44" s="298"/>
      <c r="AC44" s="298"/>
      <c r="AD44" s="298"/>
      <c r="AE44" s="298"/>
      <c r="AF44" s="298"/>
      <c r="AG44" s="298"/>
      <c r="AH44" s="298"/>
      <c r="AI44" s="298"/>
      <c r="AJ44" s="298"/>
      <c r="AK44" s="298"/>
      <c r="AL44" s="298"/>
      <c r="AM44" s="298"/>
      <c r="AN44" s="298"/>
      <c r="AO44" s="298"/>
      <c r="AP44" s="298"/>
      <c r="AQ44" s="298"/>
      <c r="AR44" s="298"/>
      <c r="AS44" s="298"/>
      <c r="AT44" s="298"/>
      <c r="AU44" s="298"/>
      <c r="AV44" s="298"/>
      <c r="AW44" s="298"/>
      <c r="AX44" s="298"/>
      <c r="AY44" s="298"/>
      <c r="AZ44" s="298"/>
      <c r="BA44" s="298"/>
      <c r="BB44" s="298"/>
      <c r="BC44" s="298"/>
      <c r="BD44" s="298"/>
      <c r="BE44" s="298"/>
      <c r="BF44" s="298"/>
      <c r="BG44" s="298"/>
      <c r="BH44" s="298"/>
      <c r="BI44" s="298"/>
      <c r="BJ44" s="298"/>
      <c r="BK44" s="298"/>
      <c r="BL44" s="298"/>
      <c r="BM44" s="298"/>
      <c r="BN44" s="298"/>
      <c r="BO44" s="298"/>
      <c r="BP44" s="298"/>
      <c r="BQ44" s="298"/>
      <c r="BR44" s="298"/>
      <c r="BS44" s="298"/>
      <c r="BT44" s="298"/>
      <c r="BU44" s="298"/>
      <c r="BV44" s="298"/>
      <c r="BW44" s="298"/>
      <c r="BX44" s="298"/>
      <c r="BY44" s="298"/>
      <c r="BZ44" s="298"/>
      <c r="CA44" s="298"/>
    </row>
    <row r="45" spans="1:79" s="300" customFormat="1" ht="12.5" x14ac:dyDescent="0.25">
      <c r="A45" s="298"/>
      <c r="B45" s="301"/>
      <c r="C45" s="787"/>
      <c r="D45" s="182" t="s">
        <v>579</v>
      </c>
      <c r="E45" s="363"/>
      <c r="F45" s="420">
        <v>207.48</v>
      </c>
      <c r="G45" s="361"/>
      <c r="H45" s="424">
        <f t="shared" ref="H45:H52" si="3">E45+F45+G45</f>
        <v>207.48</v>
      </c>
      <c r="I45" s="422"/>
      <c r="J45" s="423"/>
      <c r="K45" s="303"/>
      <c r="L45" s="303"/>
      <c r="M45" s="303"/>
      <c r="N45" s="303"/>
      <c r="O45" s="303"/>
      <c r="P45" s="303"/>
      <c r="Q45" s="304"/>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298"/>
      <c r="AU45" s="298"/>
      <c r="AV45" s="298"/>
      <c r="AW45" s="298"/>
      <c r="AX45" s="298"/>
      <c r="AY45" s="298"/>
      <c r="AZ45" s="298"/>
      <c r="BA45" s="298"/>
      <c r="BB45" s="298"/>
      <c r="BC45" s="298"/>
      <c r="BD45" s="298"/>
      <c r="BE45" s="298"/>
      <c r="BF45" s="298"/>
      <c r="BG45" s="298"/>
      <c r="BH45" s="298"/>
      <c r="BI45" s="298"/>
      <c r="BJ45" s="298"/>
      <c r="BK45" s="298"/>
      <c r="BL45" s="298"/>
      <c r="BM45" s="298"/>
      <c r="BN45" s="298"/>
      <c r="BO45" s="298"/>
      <c r="BP45" s="298"/>
      <c r="BQ45" s="298"/>
      <c r="BR45" s="298"/>
      <c r="BS45" s="298"/>
      <c r="BT45" s="298"/>
      <c r="BU45" s="298"/>
      <c r="BV45" s="298"/>
      <c r="BW45" s="298"/>
      <c r="BX45" s="298"/>
      <c r="BY45" s="298"/>
      <c r="BZ45" s="298"/>
      <c r="CA45" s="298"/>
    </row>
    <row r="46" spans="1:79" s="300" customFormat="1" ht="12.5" x14ac:dyDescent="0.25">
      <c r="A46" s="298"/>
      <c r="B46" s="301"/>
      <c r="C46" s="787"/>
      <c r="D46" s="182" t="s">
        <v>3</v>
      </c>
      <c r="E46" s="363">
        <v>257.26212700000042</v>
      </c>
      <c r="F46" s="420">
        <v>2810.82</v>
      </c>
      <c r="G46" s="361"/>
      <c r="H46" s="424">
        <f t="shared" si="3"/>
        <v>3068.0821270000006</v>
      </c>
      <c r="I46" s="422"/>
      <c r="J46" s="423"/>
      <c r="K46" s="303"/>
      <c r="L46" s="303"/>
      <c r="M46" s="303"/>
      <c r="N46" s="303"/>
      <c r="O46" s="303"/>
      <c r="P46" s="303"/>
      <c r="Q46" s="304"/>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8"/>
      <c r="AP46" s="298"/>
      <c r="AQ46" s="298"/>
      <c r="AR46" s="298"/>
      <c r="AS46" s="298"/>
      <c r="AT46" s="298"/>
      <c r="AU46" s="298"/>
      <c r="AV46" s="298"/>
      <c r="AW46" s="298"/>
      <c r="AX46" s="298"/>
      <c r="AY46" s="298"/>
      <c r="AZ46" s="298"/>
      <c r="BA46" s="298"/>
      <c r="BB46" s="298"/>
      <c r="BC46" s="298"/>
      <c r="BD46" s="298"/>
      <c r="BE46" s="298"/>
      <c r="BF46" s="298"/>
      <c r="BG46" s="298"/>
      <c r="BH46" s="298"/>
      <c r="BI46" s="298"/>
      <c r="BJ46" s="298"/>
      <c r="BK46" s="298"/>
      <c r="BL46" s="298"/>
      <c r="BM46" s="298"/>
      <c r="BN46" s="298"/>
      <c r="BO46" s="298"/>
      <c r="BP46" s="298"/>
      <c r="BQ46" s="298"/>
      <c r="BR46" s="298"/>
      <c r="BS46" s="298"/>
      <c r="BT46" s="298"/>
      <c r="BU46" s="298"/>
      <c r="BV46" s="298"/>
      <c r="BW46" s="298"/>
      <c r="BX46" s="298"/>
      <c r="BY46" s="298"/>
      <c r="BZ46" s="298"/>
      <c r="CA46" s="298"/>
    </row>
    <row r="47" spans="1:79" s="300" customFormat="1" x14ac:dyDescent="0.35">
      <c r="A47" s="298"/>
      <c r="B47" s="301"/>
      <c r="C47" s="787"/>
      <c r="D47" s="182" t="s">
        <v>569</v>
      </c>
      <c r="E47" s="404"/>
      <c r="F47" s="403">
        <v>356.52</v>
      </c>
      <c r="G47" s="361"/>
      <c r="H47" s="424">
        <f t="shared" si="3"/>
        <v>356.52</v>
      </c>
      <c r="I47" s="422"/>
      <c r="J47" s="423"/>
      <c r="K47" s="303"/>
      <c r="L47" s="303"/>
      <c r="M47" s="303"/>
      <c r="N47" s="303"/>
      <c r="O47" s="303"/>
      <c r="P47" s="303"/>
      <c r="Q47" s="304"/>
      <c r="R47" s="298"/>
      <c r="S47" s="298"/>
      <c r="T47" s="298"/>
      <c r="U47" s="298"/>
      <c r="V47" s="298"/>
      <c r="W47" s="298"/>
      <c r="X47" s="298"/>
      <c r="Y47" s="298"/>
      <c r="Z47" s="298"/>
      <c r="AA47" s="298"/>
      <c r="AB47" s="298"/>
      <c r="AC47" s="298"/>
      <c r="AD47" s="298"/>
      <c r="AE47" s="298"/>
      <c r="AF47" s="298"/>
      <c r="AG47" s="298"/>
      <c r="AH47" s="298"/>
      <c r="AI47" s="298"/>
      <c r="AJ47" s="298"/>
      <c r="AK47" s="298"/>
      <c r="AL47" s="298"/>
      <c r="AM47" s="298"/>
      <c r="AN47" s="298"/>
      <c r="AO47" s="298"/>
      <c r="AP47" s="298"/>
      <c r="AQ47" s="298"/>
      <c r="AR47" s="298"/>
      <c r="AS47" s="298"/>
      <c r="AT47" s="298"/>
      <c r="AU47" s="298"/>
      <c r="AV47" s="298"/>
      <c r="AW47" s="298"/>
      <c r="AX47" s="298"/>
      <c r="AY47" s="298"/>
      <c r="AZ47" s="298"/>
      <c r="BA47" s="298"/>
      <c r="BB47" s="298"/>
      <c r="BC47" s="298"/>
      <c r="BD47" s="298"/>
      <c r="BE47" s="298"/>
      <c r="BF47" s="298"/>
      <c r="BG47" s="298"/>
      <c r="BH47" s="298"/>
      <c r="BI47" s="298"/>
      <c r="BJ47" s="298"/>
      <c r="BK47" s="298"/>
      <c r="BL47" s="298"/>
      <c r="BM47" s="298"/>
      <c r="BN47" s="298"/>
      <c r="BO47" s="298"/>
      <c r="BP47" s="298"/>
      <c r="BQ47" s="298"/>
      <c r="BR47" s="298"/>
      <c r="BS47" s="298"/>
      <c r="BT47" s="298"/>
      <c r="BU47" s="298"/>
      <c r="BV47" s="298"/>
      <c r="BW47" s="298"/>
      <c r="BX47" s="298"/>
      <c r="BY47" s="298"/>
      <c r="BZ47" s="298"/>
      <c r="CA47" s="298"/>
    </row>
    <row r="48" spans="1:79" s="300" customFormat="1" x14ac:dyDescent="0.35">
      <c r="A48" s="298"/>
      <c r="B48" s="301"/>
      <c r="C48" s="787"/>
      <c r="D48" s="182" t="s">
        <v>571</v>
      </c>
      <c r="E48" s="404"/>
      <c r="F48" s="403">
        <v>65</v>
      </c>
      <c r="G48" s="361"/>
      <c r="H48" s="424">
        <f t="shared" si="3"/>
        <v>65</v>
      </c>
      <c r="I48" s="422"/>
      <c r="J48" s="423"/>
      <c r="K48" s="303"/>
      <c r="L48" s="303"/>
      <c r="M48" s="303"/>
      <c r="N48" s="303"/>
      <c r="O48" s="303"/>
      <c r="P48" s="303"/>
      <c r="Q48" s="304"/>
      <c r="R48" s="298"/>
      <c r="S48" s="298"/>
      <c r="T48" s="298"/>
      <c r="U48" s="298"/>
      <c r="V48" s="298"/>
      <c r="W48" s="298"/>
      <c r="X48" s="298"/>
      <c r="Y48" s="298"/>
      <c r="Z48" s="298"/>
      <c r="AA48" s="298"/>
      <c r="AB48" s="298"/>
      <c r="AC48" s="298"/>
      <c r="AD48" s="298"/>
      <c r="AE48" s="298"/>
      <c r="AF48" s="298"/>
      <c r="AG48" s="298"/>
      <c r="AH48" s="298"/>
      <c r="AI48" s="298"/>
      <c r="AJ48" s="298"/>
      <c r="AK48" s="298"/>
      <c r="AL48" s="298"/>
      <c r="AM48" s="298"/>
      <c r="AN48" s="298"/>
      <c r="AO48" s="298"/>
      <c r="AP48" s="298"/>
      <c r="AQ48" s="298"/>
      <c r="AR48" s="298"/>
      <c r="AS48" s="298"/>
      <c r="AT48" s="298"/>
      <c r="AU48" s="298"/>
      <c r="AV48" s="298"/>
      <c r="AW48" s="298"/>
      <c r="AX48" s="298"/>
      <c r="AY48" s="298"/>
      <c r="AZ48" s="298"/>
      <c r="BA48" s="298"/>
      <c r="BB48" s="298"/>
      <c r="BC48" s="298"/>
      <c r="BD48" s="298"/>
      <c r="BE48" s="298"/>
      <c r="BF48" s="298"/>
      <c r="BG48" s="298"/>
      <c r="BH48" s="298"/>
      <c r="BI48" s="298"/>
      <c r="BJ48" s="298"/>
      <c r="BK48" s="298"/>
      <c r="BL48" s="298"/>
      <c r="BM48" s="298"/>
      <c r="BN48" s="298"/>
      <c r="BO48" s="298"/>
      <c r="BP48" s="298"/>
      <c r="BQ48" s="298"/>
      <c r="BR48" s="298"/>
      <c r="BS48" s="298"/>
      <c r="BT48" s="298"/>
      <c r="BU48" s="298"/>
      <c r="BV48" s="298"/>
      <c r="BW48" s="298"/>
      <c r="BX48" s="298"/>
      <c r="BY48" s="298"/>
      <c r="BZ48" s="298"/>
      <c r="CA48" s="298"/>
    </row>
    <row r="49" spans="1:79" s="300" customFormat="1" ht="15" thickBot="1" x14ac:dyDescent="0.4">
      <c r="A49" s="298"/>
      <c r="B49" s="301"/>
      <c r="C49" s="787"/>
      <c r="D49" s="182" t="s">
        <v>276</v>
      </c>
      <c r="E49" s="404">
        <v>1050.612181</v>
      </c>
      <c r="F49" s="403"/>
      <c r="G49" s="361"/>
      <c r="H49" s="424">
        <f t="shared" si="3"/>
        <v>1050.612181</v>
      </c>
      <c r="I49" s="422"/>
      <c r="J49" s="423"/>
      <c r="K49" s="303"/>
      <c r="L49" s="303"/>
      <c r="M49" s="303"/>
      <c r="N49" s="303"/>
      <c r="O49" s="303"/>
      <c r="P49" s="303"/>
      <c r="Q49" s="304"/>
      <c r="R49" s="298"/>
      <c r="S49" s="298"/>
      <c r="T49" s="298"/>
      <c r="U49" s="298"/>
      <c r="V49" s="298"/>
      <c r="W49" s="298"/>
      <c r="X49" s="298"/>
      <c r="Y49" s="298"/>
      <c r="Z49" s="298"/>
      <c r="AA49" s="298"/>
      <c r="AB49" s="298"/>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8"/>
      <c r="AY49" s="298"/>
      <c r="AZ49" s="298"/>
      <c r="BA49" s="298"/>
      <c r="BB49" s="298"/>
      <c r="BC49" s="298"/>
      <c r="BD49" s="298"/>
      <c r="BE49" s="298"/>
      <c r="BF49" s="298"/>
      <c r="BG49" s="298"/>
      <c r="BH49" s="298"/>
      <c r="BI49" s="298"/>
      <c r="BJ49" s="298"/>
      <c r="BK49" s="298"/>
      <c r="BL49" s="298"/>
      <c r="BM49" s="298"/>
      <c r="BN49" s="298"/>
      <c r="BO49" s="298"/>
      <c r="BP49" s="298"/>
      <c r="BQ49" s="298"/>
      <c r="BR49" s="298"/>
      <c r="BS49" s="298"/>
      <c r="BT49" s="298"/>
      <c r="BU49" s="298"/>
      <c r="BV49" s="298"/>
      <c r="BW49" s="298"/>
      <c r="BX49" s="298"/>
      <c r="BY49" s="298"/>
      <c r="BZ49" s="298"/>
      <c r="CA49" s="298"/>
    </row>
    <row r="50" spans="1:79" s="300" customFormat="1" ht="13.5" thickTop="1" thickBot="1" x14ac:dyDescent="0.3">
      <c r="A50" s="298"/>
      <c r="B50" s="301"/>
      <c r="C50" s="405" t="s">
        <v>1566</v>
      </c>
      <c r="D50" s="406" t="s">
        <v>283</v>
      </c>
      <c r="E50" s="408"/>
      <c r="F50" s="408">
        <v>485.31</v>
      </c>
      <c r="G50" s="408"/>
      <c r="H50" s="425">
        <f t="shared" si="3"/>
        <v>485.31</v>
      </c>
      <c r="I50" s="422"/>
      <c r="J50" s="423"/>
      <c r="K50" s="303"/>
      <c r="L50" s="303"/>
      <c r="M50" s="303"/>
      <c r="N50" s="303"/>
      <c r="O50" s="303"/>
      <c r="P50" s="303"/>
      <c r="Q50" s="304"/>
      <c r="R50" s="298"/>
      <c r="S50" s="298"/>
      <c r="T50" s="298"/>
      <c r="U50" s="298"/>
      <c r="V50" s="298"/>
      <c r="W50" s="298"/>
      <c r="X50" s="298"/>
      <c r="Y50" s="298"/>
      <c r="Z50" s="298"/>
      <c r="AA50" s="298"/>
      <c r="AB50" s="298"/>
      <c r="AC50" s="298"/>
      <c r="AD50" s="298"/>
      <c r="AE50" s="298"/>
      <c r="AF50" s="298"/>
      <c r="AG50" s="298"/>
      <c r="AH50" s="298"/>
      <c r="AI50" s="298"/>
      <c r="AJ50" s="298"/>
      <c r="AK50" s="298"/>
      <c r="AL50" s="298"/>
      <c r="AM50" s="298"/>
      <c r="AN50" s="298"/>
      <c r="AO50" s="298"/>
      <c r="AP50" s="298"/>
      <c r="AQ50" s="298"/>
      <c r="AR50" s="298"/>
      <c r="AS50" s="298"/>
      <c r="AT50" s="298"/>
      <c r="AU50" s="298"/>
      <c r="AV50" s="298"/>
      <c r="AW50" s="298"/>
      <c r="AX50" s="298"/>
      <c r="AY50" s="298"/>
      <c r="AZ50" s="298"/>
      <c r="BA50" s="298"/>
      <c r="BB50" s="298"/>
      <c r="BC50" s="298"/>
      <c r="BD50" s="298"/>
      <c r="BE50" s="298"/>
      <c r="BF50" s="298"/>
      <c r="BG50" s="298"/>
      <c r="BH50" s="298"/>
      <c r="BI50" s="298"/>
      <c r="BJ50" s="298"/>
      <c r="BK50" s="298"/>
      <c r="BL50" s="298"/>
      <c r="BM50" s="298"/>
      <c r="BN50" s="298"/>
      <c r="BO50" s="298"/>
      <c r="BP50" s="298"/>
      <c r="BQ50" s="298"/>
      <c r="BR50" s="298"/>
      <c r="BS50" s="298"/>
      <c r="BT50" s="298"/>
      <c r="BU50" s="298"/>
      <c r="BV50" s="298"/>
      <c r="BW50" s="298"/>
      <c r="BX50" s="298"/>
      <c r="BY50" s="298"/>
      <c r="BZ50" s="298"/>
      <c r="CA50" s="298"/>
    </row>
    <row r="51" spans="1:79" s="300" customFormat="1" ht="15" thickTop="1" x14ac:dyDescent="0.35">
      <c r="A51" s="298"/>
      <c r="B51" s="301"/>
      <c r="C51" s="786" t="s">
        <v>1567</v>
      </c>
      <c r="D51" s="409" t="s">
        <v>1568</v>
      </c>
      <c r="E51" s="404"/>
      <c r="F51" s="403">
        <v>1336.12</v>
      </c>
      <c r="G51" s="402"/>
      <c r="H51" s="421">
        <f t="shared" si="3"/>
        <v>1336.12</v>
      </c>
      <c r="I51" s="422"/>
      <c r="J51" s="423"/>
      <c r="K51" s="303"/>
      <c r="L51" s="303"/>
      <c r="M51" s="303"/>
      <c r="N51" s="303"/>
      <c r="O51" s="303"/>
      <c r="P51" s="303"/>
      <c r="Q51" s="304"/>
      <c r="R51" s="298"/>
      <c r="S51" s="298"/>
      <c r="T51" s="298"/>
      <c r="U51" s="298"/>
      <c r="V51" s="298"/>
      <c r="W51" s="298"/>
      <c r="X51" s="298"/>
      <c r="Y51" s="298"/>
      <c r="Z51" s="298"/>
      <c r="AA51" s="298"/>
      <c r="AB51" s="298"/>
      <c r="AC51" s="298"/>
      <c r="AD51" s="298"/>
      <c r="AE51" s="298"/>
      <c r="AF51" s="298"/>
      <c r="AG51" s="298"/>
      <c r="AH51" s="298"/>
      <c r="AI51" s="298"/>
      <c r="AJ51" s="298"/>
      <c r="AK51" s="298"/>
      <c r="AL51" s="298"/>
      <c r="AM51" s="298"/>
      <c r="AN51" s="298"/>
      <c r="AO51" s="298"/>
      <c r="AP51" s="298"/>
      <c r="AQ51" s="298"/>
      <c r="AR51" s="298"/>
      <c r="AS51" s="298"/>
      <c r="AT51" s="298"/>
      <c r="AU51" s="298"/>
      <c r="AV51" s="298"/>
      <c r="AW51" s="298"/>
      <c r="AX51" s="298"/>
      <c r="AY51" s="298"/>
      <c r="AZ51" s="298"/>
      <c r="BA51" s="298"/>
      <c r="BB51" s="298"/>
      <c r="BC51" s="298"/>
      <c r="BD51" s="298"/>
      <c r="BE51" s="298"/>
      <c r="BF51" s="298"/>
      <c r="BG51" s="298"/>
      <c r="BH51" s="298"/>
      <c r="BI51" s="298"/>
      <c r="BJ51" s="298"/>
      <c r="BK51" s="298"/>
      <c r="BL51" s="298"/>
      <c r="BM51" s="298"/>
      <c r="BN51" s="298"/>
      <c r="BO51" s="298"/>
      <c r="BP51" s="298"/>
      <c r="BQ51" s="298"/>
      <c r="BR51" s="298"/>
      <c r="BS51" s="298"/>
      <c r="BT51" s="298"/>
      <c r="BU51" s="298"/>
      <c r="BV51" s="298"/>
      <c r="BW51" s="298"/>
      <c r="BX51" s="298"/>
      <c r="BY51" s="298"/>
      <c r="BZ51" s="298"/>
      <c r="CA51" s="298"/>
    </row>
    <row r="52" spans="1:79" s="300" customFormat="1" ht="13" thickBot="1" x14ac:dyDescent="0.3">
      <c r="A52" s="298"/>
      <c r="B52" s="301"/>
      <c r="C52" s="788"/>
      <c r="D52" s="426" t="s">
        <v>12</v>
      </c>
      <c r="E52" s="427"/>
      <c r="F52" s="427">
        <v>376.87</v>
      </c>
      <c r="G52" s="427"/>
      <c r="H52" s="428">
        <f t="shared" si="3"/>
        <v>376.87</v>
      </c>
      <c r="I52" s="422"/>
      <c r="J52" s="423"/>
      <c r="K52" s="303"/>
      <c r="L52" s="303"/>
      <c r="M52" s="303"/>
      <c r="N52" s="303"/>
      <c r="O52" s="303"/>
      <c r="P52" s="303"/>
      <c r="Q52" s="304"/>
      <c r="R52" s="298"/>
      <c r="S52" s="298"/>
      <c r="T52" s="298"/>
      <c r="U52" s="298"/>
      <c r="V52" s="298"/>
      <c r="W52" s="298"/>
      <c r="X52" s="298"/>
      <c r="Y52" s="298"/>
      <c r="Z52" s="298"/>
      <c r="AA52" s="298"/>
      <c r="AB52" s="298"/>
      <c r="AC52" s="298"/>
      <c r="AD52" s="298"/>
      <c r="AE52" s="298"/>
      <c r="AF52" s="298"/>
      <c r="AG52" s="298"/>
      <c r="AH52" s="298"/>
      <c r="AI52" s="298"/>
      <c r="AJ52" s="298"/>
      <c r="AK52" s="298"/>
      <c r="AL52" s="298"/>
      <c r="AM52" s="298"/>
      <c r="AN52" s="298"/>
      <c r="AO52" s="298"/>
      <c r="AP52" s="298"/>
      <c r="AQ52" s="298"/>
      <c r="AR52" s="298"/>
      <c r="AS52" s="298"/>
      <c r="AT52" s="298"/>
      <c r="AU52" s="298"/>
      <c r="AV52" s="298"/>
      <c r="AW52" s="298"/>
      <c r="AX52" s="298"/>
      <c r="AY52" s="298"/>
      <c r="AZ52" s="298"/>
      <c r="BA52" s="298"/>
      <c r="BB52" s="298"/>
      <c r="BC52" s="298"/>
      <c r="BD52" s="298"/>
      <c r="BE52" s="298"/>
      <c r="BF52" s="298"/>
      <c r="BG52" s="298"/>
      <c r="BH52" s="298"/>
      <c r="BI52" s="298"/>
      <c r="BJ52" s="298"/>
      <c r="BK52" s="298"/>
      <c r="BL52" s="298"/>
      <c r="BM52" s="298"/>
      <c r="BN52" s="298"/>
      <c r="BO52" s="298"/>
      <c r="BP52" s="298"/>
      <c r="BQ52" s="298"/>
      <c r="BR52" s="298"/>
      <c r="BS52" s="298"/>
      <c r="BT52" s="298"/>
      <c r="BU52" s="298"/>
      <c r="BV52" s="298"/>
      <c r="BW52" s="298"/>
      <c r="BX52" s="298"/>
      <c r="BY52" s="298"/>
      <c r="BZ52" s="298"/>
      <c r="CA52" s="298"/>
    </row>
    <row r="53" spans="1:79" s="300" customFormat="1" ht="15.75" customHeight="1" thickTop="1" x14ac:dyDescent="0.3">
      <c r="A53" s="298"/>
      <c r="B53" s="301"/>
      <c r="C53" s="790" t="s">
        <v>1319</v>
      </c>
      <c r="D53" s="791"/>
      <c r="E53" s="429">
        <f>SUM(E44:E52)</f>
        <v>16869.926179999999</v>
      </c>
      <c r="F53" s="429">
        <f>SUM(F44:F52)</f>
        <v>6063.02</v>
      </c>
      <c r="G53" s="429">
        <v>0</v>
      </c>
      <c r="H53" s="429">
        <f>SUM(H44:H52)</f>
        <v>22932.946179999999</v>
      </c>
      <c r="I53" s="303"/>
      <c r="J53" s="423"/>
      <c r="K53" s="303"/>
      <c r="L53" s="303"/>
      <c r="M53" s="303"/>
      <c r="N53" s="303"/>
      <c r="O53" s="303"/>
      <c r="P53" s="303"/>
      <c r="Q53" s="304"/>
      <c r="R53" s="415"/>
      <c r="S53" s="298"/>
      <c r="T53" s="298"/>
      <c r="U53" s="298"/>
      <c r="V53" s="298"/>
      <c r="W53" s="298"/>
      <c r="X53" s="298"/>
      <c r="Y53" s="298"/>
      <c r="Z53" s="298"/>
      <c r="AA53" s="298"/>
      <c r="AB53" s="298"/>
      <c r="AC53" s="298"/>
      <c r="AD53" s="298"/>
      <c r="AE53" s="298"/>
      <c r="AF53" s="298"/>
      <c r="AG53" s="298"/>
      <c r="AH53" s="298"/>
      <c r="AI53" s="298"/>
      <c r="AJ53" s="298"/>
      <c r="AK53" s="298"/>
      <c r="AL53" s="298"/>
      <c r="AM53" s="298"/>
      <c r="AN53" s="298"/>
      <c r="AO53" s="298"/>
      <c r="AP53" s="298"/>
      <c r="AQ53" s="298"/>
      <c r="AR53" s="298"/>
      <c r="AS53" s="298"/>
      <c r="AT53" s="298"/>
      <c r="AU53" s="298"/>
      <c r="AV53" s="298"/>
      <c r="AW53" s="298"/>
      <c r="AX53" s="298"/>
      <c r="AY53" s="298"/>
      <c r="AZ53" s="298"/>
      <c r="BA53" s="298"/>
      <c r="BB53" s="298"/>
      <c r="BC53" s="298"/>
      <c r="BD53" s="298"/>
      <c r="BE53" s="298"/>
      <c r="BF53" s="298"/>
      <c r="BG53" s="298"/>
      <c r="BH53" s="298"/>
      <c r="BI53" s="298"/>
      <c r="BJ53" s="298"/>
      <c r="BK53" s="298"/>
      <c r="BL53" s="298"/>
      <c r="BM53" s="298"/>
      <c r="BN53" s="298"/>
      <c r="BO53" s="298"/>
      <c r="BP53" s="298"/>
      <c r="BQ53" s="298"/>
      <c r="BR53" s="298"/>
      <c r="BS53" s="298"/>
      <c r="BT53" s="298"/>
      <c r="BU53" s="298"/>
      <c r="BV53" s="298"/>
      <c r="BW53" s="298"/>
      <c r="BX53" s="298"/>
      <c r="BY53" s="298"/>
      <c r="BZ53" s="298"/>
      <c r="CA53" s="298"/>
    </row>
    <row r="54" spans="1:79" s="300" customFormat="1" x14ac:dyDescent="0.35">
      <c r="A54" s="298"/>
      <c r="B54" s="301"/>
      <c r="C54" s="294"/>
      <c r="D54" s="294"/>
      <c r="E54" s="430"/>
      <c r="F54" s="430"/>
      <c r="G54" s="294"/>
      <c r="H54" s="294"/>
      <c r="I54" s="294"/>
      <c r="J54" s="294"/>
      <c r="K54" s="294"/>
      <c r="L54" s="294"/>
      <c r="M54" s="294"/>
      <c r="N54" s="294"/>
      <c r="O54" s="303"/>
      <c r="P54" s="303"/>
      <c r="Q54" s="304"/>
      <c r="R54" s="298"/>
      <c r="S54" s="298"/>
      <c r="T54" s="298"/>
      <c r="U54" s="298"/>
      <c r="V54" s="298"/>
      <c r="W54" s="298"/>
      <c r="X54" s="298"/>
      <c r="Y54" s="298"/>
      <c r="Z54" s="298"/>
      <c r="AA54" s="298"/>
      <c r="AB54" s="298"/>
      <c r="AC54" s="298"/>
      <c r="AD54" s="298"/>
      <c r="AE54" s="298"/>
      <c r="AF54" s="298"/>
      <c r="AG54" s="298"/>
      <c r="AH54" s="298"/>
      <c r="AI54" s="298"/>
      <c r="AJ54" s="298"/>
      <c r="AK54" s="298"/>
      <c r="AL54" s="298"/>
      <c r="AM54" s="298"/>
      <c r="AN54" s="298"/>
      <c r="AO54" s="298"/>
      <c r="AP54" s="298"/>
      <c r="AQ54" s="298"/>
      <c r="AR54" s="298"/>
      <c r="AS54" s="298"/>
      <c r="AT54" s="298"/>
      <c r="AU54" s="298"/>
      <c r="AV54" s="298"/>
      <c r="AW54" s="298"/>
      <c r="AX54" s="298"/>
      <c r="AY54" s="298"/>
      <c r="AZ54" s="298"/>
      <c r="BA54" s="298"/>
      <c r="BB54" s="298"/>
      <c r="BC54" s="298"/>
      <c r="BD54" s="298"/>
      <c r="BE54" s="298"/>
      <c r="BF54" s="298"/>
      <c r="BG54" s="298"/>
      <c r="BH54" s="298"/>
      <c r="BI54" s="298"/>
      <c r="BJ54" s="298"/>
      <c r="BK54" s="298"/>
      <c r="BL54" s="298"/>
      <c r="BM54" s="298"/>
      <c r="BN54" s="298"/>
      <c r="BO54" s="298"/>
      <c r="BP54" s="298"/>
      <c r="BQ54" s="298"/>
      <c r="BR54" s="298"/>
      <c r="BS54" s="298"/>
      <c r="BT54" s="298"/>
      <c r="BU54" s="298"/>
      <c r="BV54" s="298"/>
      <c r="BW54" s="298"/>
      <c r="BX54" s="298"/>
      <c r="BY54" s="298"/>
      <c r="BZ54" s="298"/>
      <c r="CA54" s="298"/>
    </row>
    <row r="55" spans="1:79" s="300" customFormat="1" x14ac:dyDescent="0.35">
      <c r="A55" s="298"/>
      <c r="B55" s="301"/>
      <c r="C55" s="303"/>
      <c r="D55" s="294"/>
      <c r="E55" s="294"/>
      <c r="F55" s="294"/>
      <c r="G55" s="294"/>
      <c r="H55" s="294"/>
      <c r="I55" s="294"/>
      <c r="J55" s="294"/>
      <c r="K55" s="294"/>
      <c r="L55" s="294"/>
      <c r="M55" s="294"/>
      <c r="N55" s="294"/>
      <c r="O55" s="303"/>
      <c r="P55" s="303"/>
      <c r="Q55" s="304"/>
      <c r="R55" s="298"/>
      <c r="S55" s="298"/>
      <c r="T55" s="298"/>
      <c r="U55" s="298"/>
      <c r="V55" s="298"/>
      <c r="W55" s="298"/>
      <c r="X55" s="298"/>
      <c r="Y55" s="298"/>
      <c r="Z55" s="298"/>
      <c r="AA55" s="298"/>
      <c r="AB55" s="298"/>
      <c r="AC55" s="298"/>
      <c r="AD55" s="298"/>
      <c r="AE55" s="298"/>
      <c r="AF55" s="298"/>
      <c r="AG55" s="298"/>
      <c r="AH55" s="298"/>
      <c r="AI55" s="298"/>
      <c r="AJ55" s="298"/>
      <c r="AK55" s="298"/>
      <c r="AL55" s="298"/>
      <c r="AM55" s="298"/>
      <c r="AN55" s="298"/>
      <c r="AO55" s="298"/>
      <c r="AP55" s="298"/>
      <c r="AQ55" s="298"/>
      <c r="AR55" s="298"/>
      <c r="AS55" s="298"/>
      <c r="AT55" s="298"/>
      <c r="AU55" s="298"/>
      <c r="AV55" s="298"/>
      <c r="AW55" s="298"/>
      <c r="AX55" s="298"/>
      <c r="AY55" s="298"/>
      <c r="AZ55" s="298"/>
      <c r="BA55" s="298"/>
      <c r="BB55" s="298"/>
      <c r="BC55" s="298"/>
      <c r="BD55" s="298"/>
      <c r="BE55" s="298"/>
      <c r="BF55" s="298"/>
      <c r="BG55" s="298"/>
      <c r="BH55" s="298"/>
      <c r="BI55" s="298"/>
      <c r="BJ55" s="298"/>
      <c r="BK55" s="298"/>
      <c r="BL55" s="298"/>
      <c r="BM55" s="298"/>
      <c r="BN55" s="298"/>
      <c r="BO55" s="298"/>
      <c r="BP55" s="298"/>
      <c r="BQ55" s="298"/>
      <c r="BR55" s="298"/>
      <c r="BS55" s="298"/>
      <c r="BT55" s="298"/>
      <c r="BU55" s="298"/>
      <c r="BV55" s="298"/>
      <c r="BW55" s="298"/>
      <c r="BX55" s="298"/>
      <c r="BY55" s="298"/>
      <c r="BZ55" s="298"/>
      <c r="CA55" s="298"/>
    </row>
    <row r="56" spans="1:79" s="300" customFormat="1" x14ac:dyDescent="0.35">
      <c r="A56" s="298"/>
      <c r="B56" s="301" t="s">
        <v>1574</v>
      </c>
      <c r="C56" s="332" t="s">
        <v>1575</v>
      </c>
      <c r="D56" s="294"/>
      <c r="E56" s="294"/>
      <c r="F56" s="294"/>
      <c r="G56" s="294"/>
      <c r="H56" s="294"/>
      <c r="I56" s="294"/>
      <c r="J56" s="294"/>
      <c r="K56" s="294"/>
      <c r="L56" s="294"/>
      <c r="M56" s="294"/>
      <c r="N56" s="294"/>
      <c r="O56" s="303"/>
      <c r="P56" s="303"/>
      <c r="Q56" s="304"/>
      <c r="R56" s="298"/>
      <c r="S56" s="298"/>
      <c r="T56" s="298"/>
      <c r="U56" s="298"/>
      <c r="V56" s="298"/>
      <c r="W56" s="298"/>
      <c r="X56" s="298"/>
      <c r="Y56" s="298"/>
      <c r="Z56" s="298"/>
      <c r="AA56" s="298"/>
      <c r="AB56" s="298"/>
      <c r="AC56" s="298"/>
      <c r="AD56" s="298"/>
      <c r="AE56" s="298"/>
      <c r="AF56" s="298"/>
      <c r="AG56" s="298"/>
      <c r="AH56" s="298"/>
      <c r="AI56" s="298"/>
      <c r="AJ56" s="298"/>
      <c r="AK56" s="298"/>
      <c r="AL56" s="298"/>
      <c r="AM56" s="298"/>
      <c r="AN56" s="298"/>
      <c r="AO56" s="298"/>
      <c r="AP56" s="298"/>
      <c r="AQ56" s="298"/>
      <c r="AR56" s="298"/>
      <c r="AS56" s="298"/>
      <c r="AT56" s="298"/>
      <c r="AU56" s="298"/>
      <c r="AV56" s="298"/>
      <c r="AW56" s="298"/>
      <c r="AX56" s="298"/>
      <c r="AY56" s="298"/>
      <c r="AZ56" s="298"/>
      <c r="BA56" s="298"/>
      <c r="BB56" s="298"/>
      <c r="BC56" s="298"/>
      <c r="BD56" s="298"/>
      <c r="BE56" s="298"/>
      <c r="BF56" s="298"/>
      <c r="BG56" s="298"/>
      <c r="BH56" s="298"/>
      <c r="BI56" s="298"/>
      <c r="BJ56" s="298"/>
      <c r="BK56" s="298"/>
      <c r="BL56" s="298"/>
      <c r="BM56" s="298"/>
      <c r="BN56" s="298"/>
      <c r="BO56" s="298"/>
      <c r="BP56" s="298"/>
      <c r="BQ56" s="298"/>
      <c r="BR56" s="298"/>
      <c r="BS56" s="298"/>
      <c r="BT56" s="298"/>
      <c r="BU56" s="298"/>
      <c r="BV56" s="298"/>
      <c r="BW56" s="298"/>
      <c r="BX56" s="298"/>
      <c r="BY56" s="298"/>
      <c r="BZ56" s="298"/>
      <c r="CA56" s="298"/>
    </row>
    <row r="57" spans="1:79" s="300" customFormat="1" ht="65" x14ac:dyDescent="0.35">
      <c r="A57" s="298"/>
      <c r="B57" s="301"/>
      <c r="C57" s="294"/>
      <c r="D57" s="303"/>
      <c r="E57" s="217" t="s">
        <v>1558</v>
      </c>
      <c r="F57" s="217" t="s">
        <v>1576</v>
      </c>
      <c r="G57" s="294"/>
      <c r="H57" s="294"/>
      <c r="I57" s="294"/>
      <c r="J57" s="294"/>
      <c r="K57" s="294"/>
      <c r="L57" s="294"/>
      <c r="M57" s="294"/>
      <c r="N57" s="294"/>
      <c r="O57" s="303"/>
      <c r="P57" s="303"/>
      <c r="Q57" s="304"/>
      <c r="R57" s="298"/>
      <c r="S57" s="298"/>
      <c r="T57" s="298"/>
      <c r="U57" s="298"/>
      <c r="V57" s="298"/>
      <c r="W57" s="298"/>
      <c r="X57" s="298"/>
      <c r="Y57" s="298"/>
      <c r="Z57" s="298"/>
      <c r="AA57" s="298"/>
      <c r="AB57" s="298"/>
      <c r="AC57" s="298"/>
      <c r="AD57" s="298"/>
      <c r="AE57" s="298"/>
      <c r="AF57" s="298"/>
      <c r="AG57" s="298"/>
      <c r="AH57" s="298"/>
      <c r="AI57" s="298"/>
      <c r="AJ57" s="298"/>
      <c r="AK57" s="298"/>
      <c r="AL57" s="298"/>
      <c r="AM57" s="298"/>
      <c r="AN57" s="298"/>
      <c r="AO57" s="298"/>
      <c r="AP57" s="298"/>
      <c r="AQ57" s="298"/>
      <c r="AR57" s="298"/>
      <c r="AS57" s="298"/>
      <c r="AT57" s="298"/>
      <c r="AU57" s="298"/>
      <c r="AV57" s="298"/>
      <c r="AW57" s="298"/>
      <c r="AX57" s="298"/>
      <c r="AY57" s="298"/>
      <c r="AZ57" s="298"/>
      <c r="BA57" s="298"/>
      <c r="BB57" s="298"/>
      <c r="BC57" s="298"/>
      <c r="BD57" s="298"/>
      <c r="BE57" s="298"/>
      <c r="BF57" s="298"/>
      <c r="BG57" s="298"/>
      <c r="BH57" s="298"/>
      <c r="BI57" s="298"/>
      <c r="BJ57" s="298"/>
      <c r="BK57" s="298"/>
      <c r="BL57" s="298"/>
      <c r="BM57" s="298"/>
      <c r="BN57" s="298"/>
      <c r="BO57" s="298"/>
      <c r="BP57" s="298"/>
      <c r="BQ57" s="298"/>
      <c r="BR57" s="298"/>
      <c r="BS57" s="298"/>
      <c r="BT57" s="298"/>
      <c r="BU57" s="298"/>
      <c r="BV57" s="298"/>
      <c r="BW57" s="298"/>
      <c r="BX57" s="298"/>
      <c r="BY57" s="298"/>
      <c r="BZ57" s="298"/>
      <c r="CA57" s="298"/>
    </row>
    <row r="58" spans="1:79" s="399" customFormat="1" x14ac:dyDescent="0.35">
      <c r="A58" s="395"/>
      <c r="B58" s="396"/>
      <c r="C58" s="784" t="s">
        <v>1244</v>
      </c>
      <c r="D58" s="785" t="s">
        <v>1244</v>
      </c>
      <c r="E58" s="542">
        <v>1820.5779076300023</v>
      </c>
      <c r="F58" s="431">
        <f>E58/$E$73</f>
        <v>0.11387899554731634</v>
      </c>
      <c r="G58" s="432"/>
      <c r="H58" s="433"/>
      <c r="I58" s="432"/>
      <c r="J58" s="432"/>
      <c r="K58" s="432"/>
      <c r="L58" s="432"/>
      <c r="M58" s="432"/>
      <c r="N58" s="432"/>
      <c r="O58" s="433"/>
      <c r="P58" s="433"/>
      <c r="Q58" s="398"/>
      <c r="R58" s="395"/>
      <c r="S58" s="395"/>
      <c r="T58" s="395"/>
      <c r="U58" s="395"/>
      <c r="V58" s="395"/>
      <c r="W58" s="395"/>
      <c r="X58" s="395"/>
      <c r="Y58" s="395"/>
      <c r="Z58" s="395"/>
      <c r="AA58" s="395"/>
      <c r="AB58" s="395"/>
      <c r="AC58" s="395"/>
      <c r="AD58" s="395"/>
      <c r="AE58" s="395"/>
      <c r="AF58" s="395"/>
      <c r="AG58" s="395"/>
      <c r="AH58" s="395"/>
      <c r="AI58" s="395"/>
      <c r="AJ58" s="395"/>
      <c r="AK58" s="395"/>
      <c r="AL58" s="395"/>
      <c r="AM58" s="395"/>
      <c r="AN58" s="395"/>
      <c r="AO58" s="395"/>
      <c r="AP58" s="395"/>
      <c r="AQ58" s="395"/>
      <c r="AR58" s="395"/>
      <c r="AS58" s="395"/>
      <c r="AT58" s="395"/>
      <c r="AU58" s="395"/>
      <c r="AV58" s="395"/>
      <c r="AW58" s="395"/>
      <c r="AX58" s="395"/>
      <c r="AY58" s="395"/>
      <c r="AZ58" s="395"/>
      <c r="BA58" s="395"/>
      <c r="BB58" s="395"/>
      <c r="BC58" s="395"/>
      <c r="BD58" s="395"/>
      <c r="BE58" s="395"/>
      <c r="BF58" s="395"/>
      <c r="BG58" s="395"/>
      <c r="BH58" s="395"/>
      <c r="BI58" s="395"/>
      <c r="BJ58" s="395"/>
      <c r="BK58" s="395"/>
      <c r="BL58" s="395"/>
      <c r="BM58" s="395"/>
      <c r="BN58" s="395"/>
      <c r="BO58" s="395"/>
      <c r="BP58" s="395"/>
      <c r="BQ58" s="395"/>
      <c r="BR58" s="395"/>
      <c r="BS58" s="395"/>
      <c r="BT58" s="395"/>
      <c r="BU58" s="395"/>
      <c r="BV58" s="395"/>
      <c r="BW58" s="395"/>
      <c r="BX58" s="395"/>
      <c r="BY58" s="395"/>
      <c r="BZ58" s="395"/>
      <c r="CA58" s="395"/>
    </row>
    <row r="59" spans="1:79" s="399" customFormat="1" x14ac:dyDescent="0.35">
      <c r="A59" s="395"/>
      <c r="B59" s="396"/>
      <c r="C59" s="553" t="s">
        <v>1245</v>
      </c>
      <c r="D59" s="554"/>
      <c r="E59" s="543">
        <v>731.94191942999998</v>
      </c>
      <c r="F59" s="431">
        <f t="shared" ref="F59:F72" si="4">E59/$E$73</f>
        <v>4.5783709795847428E-2</v>
      </c>
      <c r="G59" s="432"/>
      <c r="H59" s="433"/>
      <c r="I59" s="432"/>
      <c r="J59" s="432"/>
      <c r="K59" s="432"/>
      <c r="L59" s="432"/>
      <c r="M59" s="432"/>
      <c r="N59" s="432"/>
      <c r="O59" s="433"/>
      <c r="P59" s="433"/>
      <c r="Q59" s="398"/>
      <c r="R59" s="395"/>
      <c r="S59" s="395"/>
      <c r="T59" s="395"/>
      <c r="U59" s="395"/>
      <c r="V59" s="395"/>
      <c r="W59" s="395"/>
      <c r="X59" s="395"/>
      <c r="Y59" s="395"/>
      <c r="Z59" s="395"/>
      <c r="AA59" s="395"/>
      <c r="AB59" s="395"/>
      <c r="AC59" s="395"/>
      <c r="AD59" s="395"/>
      <c r="AE59" s="395"/>
      <c r="AF59" s="395"/>
      <c r="AG59" s="395"/>
      <c r="AH59" s="395"/>
      <c r="AI59" s="395"/>
      <c r="AJ59" s="395"/>
      <c r="AK59" s="395"/>
      <c r="AL59" s="395"/>
      <c r="AM59" s="395"/>
      <c r="AN59" s="395"/>
      <c r="AO59" s="395"/>
      <c r="AP59" s="395"/>
      <c r="AQ59" s="395"/>
      <c r="AR59" s="395"/>
      <c r="AS59" s="395"/>
      <c r="AT59" s="395"/>
      <c r="AU59" s="395"/>
      <c r="AV59" s="395"/>
      <c r="AW59" s="395"/>
      <c r="AX59" s="395"/>
      <c r="AY59" s="395"/>
      <c r="AZ59" s="395"/>
      <c r="BA59" s="395"/>
      <c r="BB59" s="395"/>
      <c r="BC59" s="395"/>
      <c r="BD59" s="395"/>
      <c r="BE59" s="395"/>
      <c r="BF59" s="395"/>
      <c r="BG59" s="395"/>
      <c r="BH59" s="395"/>
      <c r="BI59" s="395"/>
      <c r="BJ59" s="395"/>
      <c r="BK59" s="395"/>
      <c r="BL59" s="395"/>
      <c r="BM59" s="395"/>
      <c r="BN59" s="395"/>
      <c r="BO59" s="395"/>
      <c r="BP59" s="395"/>
      <c r="BQ59" s="395"/>
      <c r="BR59" s="395"/>
      <c r="BS59" s="395"/>
      <c r="BT59" s="395"/>
      <c r="BU59" s="395"/>
      <c r="BV59" s="395"/>
      <c r="BW59" s="395"/>
      <c r="BX59" s="395"/>
      <c r="BY59" s="395"/>
      <c r="BZ59" s="395"/>
      <c r="CA59" s="395"/>
    </row>
    <row r="60" spans="1:79" s="399" customFormat="1" x14ac:dyDescent="0.35">
      <c r="A60" s="395"/>
      <c r="B60" s="396"/>
      <c r="C60" s="784" t="s">
        <v>1246</v>
      </c>
      <c r="D60" s="785" t="s">
        <v>1246</v>
      </c>
      <c r="E60" s="543">
        <v>448.80436353000027</v>
      </c>
      <c r="F60" s="431">
        <f t="shared" si="4"/>
        <v>2.8073168361458584E-2</v>
      </c>
      <c r="G60" s="432"/>
      <c r="H60" s="432"/>
      <c r="I60" s="432"/>
      <c r="J60" s="432"/>
      <c r="K60" s="432"/>
      <c r="L60" s="432"/>
      <c r="M60" s="432"/>
      <c r="N60" s="432"/>
      <c r="O60" s="433"/>
      <c r="P60" s="433"/>
      <c r="Q60" s="398"/>
      <c r="R60" s="395"/>
      <c r="S60" s="395"/>
      <c r="T60" s="395"/>
      <c r="U60" s="395"/>
      <c r="V60" s="395"/>
      <c r="W60" s="395"/>
      <c r="X60" s="395"/>
      <c r="Y60" s="395"/>
      <c r="Z60" s="395"/>
      <c r="AA60" s="395"/>
      <c r="AB60" s="395"/>
      <c r="AC60" s="395"/>
      <c r="AD60" s="395"/>
      <c r="AE60" s="395"/>
      <c r="AF60" s="395"/>
      <c r="AG60" s="395"/>
      <c r="AH60" s="395"/>
      <c r="AI60" s="395"/>
      <c r="AJ60" s="395"/>
      <c r="AK60" s="395"/>
      <c r="AL60" s="395"/>
      <c r="AM60" s="395"/>
      <c r="AN60" s="395"/>
      <c r="AO60" s="395"/>
      <c r="AP60" s="395"/>
      <c r="AQ60" s="395"/>
      <c r="AR60" s="395"/>
      <c r="AS60" s="395"/>
      <c r="AT60" s="395"/>
      <c r="AU60" s="395"/>
      <c r="AV60" s="395"/>
      <c r="AW60" s="395"/>
      <c r="AX60" s="395"/>
      <c r="AY60" s="395"/>
      <c r="AZ60" s="395"/>
      <c r="BA60" s="395"/>
      <c r="BB60" s="395"/>
      <c r="BC60" s="395"/>
      <c r="BD60" s="395"/>
      <c r="BE60" s="395"/>
      <c r="BF60" s="395"/>
      <c r="BG60" s="395"/>
      <c r="BH60" s="395"/>
      <c r="BI60" s="395"/>
      <c r="BJ60" s="395"/>
      <c r="BK60" s="395"/>
      <c r="BL60" s="395"/>
      <c r="BM60" s="395"/>
      <c r="BN60" s="395"/>
      <c r="BO60" s="395"/>
      <c r="BP60" s="395"/>
      <c r="BQ60" s="395"/>
      <c r="BR60" s="395"/>
      <c r="BS60" s="395"/>
      <c r="BT60" s="395"/>
      <c r="BU60" s="395"/>
      <c r="BV60" s="395"/>
      <c r="BW60" s="395"/>
      <c r="BX60" s="395"/>
      <c r="BY60" s="395"/>
      <c r="BZ60" s="395"/>
      <c r="CA60" s="395"/>
    </row>
    <row r="61" spans="1:79" s="399" customFormat="1" x14ac:dyDescent="0.35">
      <c r="A61" s="395"/>
      <c r="B61" s="396"/>
      <c r="C61" s="784" t="s">
        <v>1247</v>
      </c>
      <c r="D61" s="785" t="s">
        <v>1247</v>
      </c>
      <c r="E61" s="543">
        <v>569.07055039000056</v>
      </c>
      <c r="F61" s="431">
        <f t="shared" si="4"/>
        <v>3.5595940389243783E-2</v>
      </c>
      <c r="G61" s="432"/>
      <c r="H61" s="432"/>
      <c r="I61" s="432"/>
      <c r="J61" s="432"/>
      <c r="K61" s="432"/>
      <c r="L61" s="432"/>
      <c r="M61" s="432"/>
      <c r="N61" s="432"/>
      <c r="O61" s="433"/>
      <c r="P61" s="433"/>
      <c r="Q61" s="398"/>
      <c r="R61" s="395"/>
      <c r="S61" s="395"/>
      <c r="T61" s="395"/>
      <c r="U61" s="395"/>
      <c r="V61" s="395"/>
      <c r="W61" s="395"/>
      <c r="X61" s="395"/>
      <c r="Y61" s="395"/>
      <c r="Z61" s="395"/>
      <c r="AA61" s="395"/>
      <c r="AB61" s="395"/>
      <c r="AC61" s="395"/>
      <c r="AD61" s="395"/>
      <c r="AE61" s="395"/>
      <c r="AF61" s="395"/>
      <c r="AG61" s="395"/>
      <c r="AH61" s="395"/>
      <c r="AI61" s="395"/>
      <c r="AJ61" s="395"/>
      <c r="AK61" s="395"/>
      <c r="AL61" s="395"/>
      <c r="AM61" s="395"/>
      <c r="AN61" s="395"/>
      <c r="AO61" s="395"/>
      <c r="AP61" s="395"/>
      <c r="AQ61" s="395"/>
      <c r="AR61" s="395"/>
      <c r="AS61" s="395"/>
      <c r="AT61" s="395"/>
      <c r="AU61" s="395"/>
      <c r="AV61" s="395"/>
      <c r="AW61" s="395"/>
      <c r="AX61" s="395"/>
      <c r="AY61" s="395"/>
      <c r="AZ61" s="395"/>
      <c r="BA61" s="395"/>
      <c r="BB61" s="395"/>
      <c r="BC61" s="395"/>
      <c r="BD61" s="395"/>
      <c r="BE61" s="395"/>
      <c r="BF61" s="395"/>
      <c r="BG61" s="395"/>
      <c r="BH61" s="395"/>
      <c r="BI61" s="395"/>
      <c r="BJ61" s="395"/>
      <c r="BK61" s="395"/>
      <c r="BL61" s="395"/>
      <c r="BM61" s="395"/>
      <c r="BN61" s="395"/>
      <c r="BO61" s="395"/>
      <c r="BP61" s="395"/>
      <c r="BQ61" s="395"/>
      <c r="BR61" s="395"/>
      <c r="BS61" s="395"/>
      <c r="BT61" s="395"/>
      <c r="BU61" s="395"/>
      <c r="BV61" s="395"/>
      <c r="BW61" s="395"/>
      <c r="BX61" s="395"/>
      <c r="BY61" s="395"/>
      <c r="BZ61" s="395"/>
      <c r="CA61" s="395"/>
    </row>
    <row r="62" spans="1:79" s="399" customFormat="1" x14ac:dyDescent="0.35">
      <c r="A62" s="395"/>
      <c r="B62" s="396"/>
      <c r="C62" s="784" t="s">
        <v>1248</v>
      </c>
      <c r="D62" s="785" t="s">
        <v>1248</v>
      </c>
      <c r="E62" s="543">
        <v>28.972794979999996</v>
      </c>
      <c r="F62" s="431">
        <f t="shared" si="4"/>
        <v>1.8122777260413002E-3</v>
      </c>
      <c r="G62" s="434"/>
      <c r="H62" s="434"/>
      <c r="I62" s="434"/>
      <c r="J62" s="432"/>
      <c r="K62" s="432"/>
      <c r="L62" s="434"/>
      <c r="M62" s="434"/>
      <c r="N62" s="434"/>
      <c r="O62" s="433"/>
      <c r="P62" s="433"/>
      <c r="Q62" s="398"/>
      <c r="R62" s="395"/>
      <c r="S62" s="395"/>
      <c r="T62" s="395"/>
      <c r="U62" s="395"/>
      <c r="V62" s="395"/>
      <c r="W62" s="395"/>
      <c r="X62" s="395"/>
      <c r="Y62" s="395"/>
      <c r="Z62" s="395"/>
      <c r="AA62" s="395"/>
      <c r="AB62" s="395"/>
      <c r="AC62" s="395"/>
      <c r="AD62" s="395"/>
      <c r="AE62" s="395"/>
      <c r="AF62" s="395"/>
      <c r="AG62" s="395"/>
      <c r="AH62" s="395"/>
      <c r="AI62" s="395"/>
      <c r="AJ62" s="395"/>
      <c r="AK62" s="395"/>
      <c r="AL62" s="395"/>
      <c r="AM62" s="395"/>
      <c r="AN62" s="395"/>
      <c r="AO62" s="395"/>
      <c r="AP62" s="395"/>
      <c r="AQ62" s="395"/>
      <c r="AR62" s="395"/>
      <c r="AS62" s="395"/>
      <c r="AT62" s="395"/>
      <c r="AU62" s="395"/>
      <c r="AV62" s="395"/>
      <c r="AW62" s="395"/>
      <c r="AX62" s="395"/>
      <c r="AY62" s="395"/>
      <c r="AZ62" s="395"/>
      <c r="BA62" s="395"/>
      <c r="BB62" s="395"/>
      <c r="BC62" s="395"/>
      <c r="BD62" s="395"/>
      <c r="BE62" s="395"/>
      <c r="BF62" s="395"/>
      <c r="BG62" s="395"/>
      <c r="BH62" s="395"/>
      <c r="BI62" s="395"/>
      <c r="BJ62" s="395"/>
      <c r="BK62" s="395"/>
      <c r="BL62" s="395"/>
      <c r="BM62" s="395"/>
      <c r="BN62" s="395"/>
      <c r="BO62" s="395"/>
      <c r="BP62" s="395"/>
      <c r="BQ62" s="395"/>
      <c r="BR62" s="395"/>
      <c r="BS62" s="395"/>
      <c r="BT62" s="395"/>
      <c r="BU62" s="395"/>
      <c r="BV62" s="395"/>
      <c r="BW62" s="395"/>
      <c r="BX62" s="395"/>
      <c r="BY62" s="395"/>
      <c r="BZ62" s="395"/>
      <c r="CA62" s="395"/>
    </row>
    <row r="63" spans="1:79" s="399" customFormat="1" x14ac:dyDescent="0.35">
      <c r="A63" s="395"/>
      <c r="B63" s="396"/>
      <c r="C63" s="784" t="s">
        <v>1249</v>
      </c>
      <c r="D63" s="785" t="s">
        <v>1249</v>
      </c>
      <c r="E63" s="543">
        <v>1216.5143838699996</v>
      </c>
      <c r="F63" s="431">
        <f t="shared" si="4"/>
        <v>7.6094209164781684E-2</v>
      </c>
      <c r="G63" s="432"/>
      <c r="H63" s="432"/>
      <c r="I63" s="432"/>
      <c r="J63" s="432"/>
      <c r="K63" s="432"/>
      <c r="L63" s="432"/>
      <c r="M63" s="432"/>
      <c r="N63" s="432"/>
      <c r="O63" s="433"/>
      <c r="P63" s="433"/>
      <c r="Q63" s="398"/>
      <c r="R63" s="395"/>
      <c r="S63" s="395"/>
      <c r="T63" s="395"/>
      <c r="U63" s="395"/>
      <c r="V63" s="395"/>
      <c r="W63" s="395"/>
      <c r="X63" s="395"/>
      <c r="Y63" s="395"/>
      <c r="Z63" s="395"/>
      <c r="AA63" s="395"/>
      <c r="AB63" s="395"/>
      <c r="AC63" s="395"/>
      <c r="AD63" s="395"/>
      <c r="AE63" s="395"/>
      <c r="AF63" s="395"/>
      <c r="AG63" s="395"/>
      <c r="AH63" s="395"/>
      <c r="AI63" s="395"/>
      <c r="AJ63" s="395"/>
      <c r="AK63" s="395"/>
      <c r="AL63" s="395"/>
      <c r="AM63" s="395"/>
      <c r="AN63" s="395"/>
      <c r="AO63" s="395"/>
      <c r="AP63" s="395"/>
      <c r="AQ63" s="395"/>
      <c r="AR63" s="395"/>
      <c r="AS63" s="395"/>
      <c r="AT63" s="395"/>
      <c r="AU63" s="395"/>
      <c r="AV63" s="395"/>
      <c r="AW63" s="395"/>
      <c r="AX63" s="395"/>
      <c r="AY63" s="395"/>
      <c r="AZ63" s="395"/>
      <c r="BA63" s="395"/>
      <c r="BB63" s="395"/>
      <c r="BC63" s="395"/>
      <c r="BD63" s="395"/>
      <c r="BE63" s="395"/>
      <c r="BF63" s="395"/>
      <c r="BG63" s="395"/>
      <c r="BH63" s="395"/>
      <c r="BI63" s="395"/>
      <c r="BJ63" s="395"/>
      <c r="BK63" s="395"/>
      <c r="BL63" s="395"/>
      <c r="BM63" s="395"/>
      <c r="BN63" s="395"/>
      <c r="BO63" s="395"/>
      <c r="BP63" s="395"/>
      <c r="BQ63" s="395"/>
      <c r="BR63" s="395"/>
      <c r="BS63" s="395"/>
      <c r="BT63" s="395"/>
      <c r="BU63" s="395"/>
      <c r="BV63" s="395"/>
      <c r="BW63" s="395"/>
      <c r="BX63" s="395"/>
      <c r="BY63" s="395"/>
      <c r="BZ63" s="395"/>
      <c r="CA63" s="395"/>
    </row>
    <row r="64" spans="1:79" s="399" customFormat="1" x14ac:dyDescent="0.35">
      <c r="A64" s="395"/>
      <c r="B64" s="396"/>
      <c r="C64" s="784" t="s">
        <v>1250</v>
      </c>
      <c r="D64" s="785" t="s">
        <v>1250</v>
      </c>
      <c r="E64" s="543">
        <v>1541.91819857</v>
      </c>
      <c r="F64" s="431">
        <f t="shared" si="4"/>
        <v>9.6448547976648744E-2</v>
      </c>
      <c r="G64" s="432"/>
      <c r="H64" s="432"/>
      <c r="I64" s="432"/>
      <c r="J64" s="432"/>
      <c r="K64" s="432"/>
      <c r="L64" s="432"/>
      <c r="M64" s="432"/>
      <c r="N64" s="432"/>
      <c r="O64" s="433"/>
      <c r="P64" s="433"/>
      <c r="Q64" s="398"/>
      <c r="R64" s="395"/>
      <c r="S64" s="395"/>
      <c r="T64" s="395"/>
      <c r="U64" s="395"/>
      <c r="V64" s="395"/>
      <c r="W64" s="395"/>
      <c r="X64" s="395"/>
      <c r="Y64" s="395"/>
      <c r="Z64" s="395"/>
      <c r="AA64" s="395"/>
      <c r="AB64" s="395"/>
      <c r="AC64" s="395"/>
      <c r="AD64" s="395"/>
      <c r="AE64" s="395"/>
      <c r="AF64" s="395"/>
      <c r="AG64" s="395"/>
      <c r="AH64" s="395"/>
      <c r="AI64" s="395"/>
      <c r="AJ64" s="395"/>
      <c r="AK64" s="395"/>
      <c r="AL64" s="395"/>
      <c r="AM64" s="395"/>
      <c r="AN64" s="395"/>
      <c r="AO64" s="395"/>
      <c r="AP64" s="395"/>
      <c r="AQ64" s="395"/>
      <c r="AR64" s="395"/>
      <c r="AS64" s="395"/>
      <c r="AT64" s="395"/>
      <c r="AU64" s="395"/>
      <c r="AV64" s="395"/>
      <c r="AW64" s="395"/>
      <c r="AX64" s="395"/>
      <c r="AY64" s="395"/>
      <c r="AZ64" s="395"/>
      <c r="BA64" s="395"/>
      <c r="BB64" s="395"/>
      <c r="BC64" s="395"/>
      <c r="BD64" s="395"/>
      <c r="BE64" s="395"/>
      <c r="BF64" s="395"/>
      <c r="BG64" s="395"/>
      <c r="BH64" s="395"/>
      <c r="BI64" s="395"/>
      <c r="BJ64" s="395"/>
      <c r="BK64" s="395"/>
      <c r="BL64" s="395"/>
      <c r="BM64" s="395"/>
      <c r="BN64" s="395"/>
      <c r="BO64" s="395"/>
      <c r="BP64" s="395"/>
      <c r="BQ64" s="395"/>
      <c r="BR64" s="395"/>
      <c r="BS64" s="395"/>
      <c r="BT64" s="395"/>
      <c r="BU64" s="395"/>
      <c r="BV64" s="395"/>
      <c r="BW64" s="395"/>
      <c r="BX64" s="395"/>
      <c r="BY64" s="395"/>
      <c r="BZ64" s="395"/>
      <c r="CA64" s="395"/>
    </row>
    <row r="65" spans="1:79" s="399" customFormat="1" x14ac:dyDescent="0.35">
      <c r="A65" s="395"/>
      <c r="B65" s="396"/>
      <c r="C65" s="784" t="s">
        <v>1251</v>
      </c>
      <c r="D65" s="785" t="s">
        <v>1251</v>
      </c>
      <c r="E65" s="543">
        <v>2790.7455817399996</v>
      </c>
      <c r="F65" s="431">
        <f t="shared" si="4"/>
        <v>0.17456396803714835</v>
      </c>
      <c r="G65" s="432"/>
      <c r="H65" s="432"/>
      <c r="I65" s="432"/>
      <c r="J65" s="432"/>
      <c r="K65" s="432"/>
      <c r="L65" s="432"/>
      <c r="M65" s="432"/>
      <c r="N65" s="432"/>
      <c r="O65" s="433"/>
      <c r="P65" s="433"/>
      <c r="Q65" s="398"/>
      <c r="R65" s="395"/>
      <c r="S65" s="395"/>
      <c r="T65" s="395"/>
      <c r="U65" s="395"/>
      <c r="V65" s="395"/>
      <c r="W65" s="395"/>
      <c r="X65" s="395"/>
      <c r="Y65" s="395"/>
      <c r="Z65" s="395"/>
      <c r="AA65" s="395"/>
      <c r="AB65" s="395"/>
      <c r="AC65" s="395"/>
      <c r="AD65" s="395"/>
      <c r="AE65" s="395"/>
      <c r="AF65" s="395"/>
      <c r="AG65" s="395"/>
      <c r="AH65" s="395"/>
      <c r="AI65" s="395"/>
      <c r="AJ65" s="395"/>
      <c r="AK65" s="395"/>
      <c r="AL65" s="395"/>
      <c r="AM65" s="395"/>
      <c r="AN65" s="395"/>
      <c r="AO65" s="395"/>
      <c r="AP65" s="395"/>
      <c r="AQ65" s="395"/>
      <c r="AR65" s="395"/>
      <c r="AS65" s="395"/>
      <c r="AT65" s="395"/>
      <c r="AU65" s="395"/>
      <c r="AV65" s="395"/>
      <c r="AW65" s="395"/>
      <c r="AX65" s="395"/>
      <c r="AY65" s="395"/>
      <c r="AZ65" s="395"/>
      <c r="BA65" s="395"/>
      <c r="BB65" s="395"/>
      <c r="BC65" s="395"/>
      <c r="BD65" s="395"/>
      <c r="BE65" s="395"/>
      <c r="BF65" s="395"/>
      <c r="BG65" s="395"/>
      <c r="BH65" s="395"/>
      <c r="BI65" s="395"/>
      <c r="BJ65" s="395"/>
      <c r="BK65" s="395"/>
      <c r="BL65" s="395"/>
      <c r="BM65" s="395"/>
      <c r="BN65" s="395"/>
      <c r="BO65" s="395"/>
      <c r="BP65" s="395"/>
      <c r="BQ65" s="395"/>
      <c r="BR65" s="395"/>
      <c r="BS65" s="395"/>
      <c r="BT65" s="395"/>
      <c r="BU65" s="395"/>
      <c r="BV65" s="395"/>
      <c r="BW65" s="395"/>
      <c r="BX65" s="395"/>
      <c r="BY65" s="395"/>
      <c r="BZ65" s="395"/>
      <c r="CA65" s="395"/>
    </row>
    <row r="66" spans="1:79" s="399" customFormat="1" x14ac:dyDescent="0.35">
      <c r="A66" s="395"/>
      <c r="B66" s="396"/>
      <c r="C66" s="784" t="s">
        <v>1252</v>
      </c>
      <c r="D66" s="785" t="s">
        <v>1252</v>
      </c>
      <c r="E66" s="543">
        <v>725.44213114000013</v>
      </c>
      <c r="F66" s="431">
        <f t="shared" si="4"/>
        <v>4.5377141442670514E-2</v>
      </c>
      <c r="G66" s="432"/>
      <c r="H66" s="432"/>
      <c r="I66" s="432"/>
      <c r="J66" s="432"/>
      <c r="K66" s="432"/>
      <c r="L66" s="432"/>
      <c r="M66" s="432"/>
      <c r="N66" s="432"/>
      <c r="O66" s="433"/>
      <c r="P66" s="433"/>
      <c r="Q66" s="398"/>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5"/>
      <c r="AY66" s="395"/>
      <c r="AZ66" s="395"/>
      <c r="BA66" s="395"/>
      <c r="BB66" s="395"/>
      <c r="BC66" s="395"/>
      <c r="BD66" s="395"/>
      <c r="BE66" s="395"/>
      <c r="BF66" s="395"/>
      <c r="BG66" s="395"/>
      <c r="BH66" s="395"/>
      <c r="BI66" s="395"/>
      <c r="BJ66" s="395"/>
      <c r="BK66" s="395"/>
      <c r="BL66" s="395"/>
      <c r="BM66" s="395"/>
      <c r="BN66" s="395"/>
      <c r="BO66" s="395"/>
      <c r="BP66" s="395"/>
      <c r="BQ66" s="395"/>
      <c r="BR66" s="395"/>
      <c r="BS66" s="395"/>
      <c r="BT66" s="395"/>
      <c r="BU66" s="395"/>
      <c r="BV66" s="395"/>
      <c r="BW66" s="395"/>
      <c r="BX66" s="395"/>
      <c r="BY66" s="395"/>
      <c r="BZ66" s="395"/>
      <c r="CA66" s="395"/>
    </row>
    <row r="67" spans="1:79" s="399" customFormat="1" x14ac:dyDescent="0.35">
      <c r="A67" s="395"/>
      <c r="B67" s="396"/>
      <c r="C67" s="784" t="s">
        <v>1253</v>
      </c>
      <c r="D67" s="785" t="s">
        <v>1253</v>
      </c>
      <c r="E67" s="543">
        <v>1129.2712088600001</v>
      </c>
      <c r="F67" s="431">
        <f t="shared" si="4"/>
        <v>7.0637060038199723E-2</v>
      </c>
      <c r="G67" s="432"/>
      <c r="H67" s="432"/>
      <c r="I67" s="432"/>
      <c r="J67" s="432"/>
      <c r="K67" s="432"/>
      <c r="L67" s="432"/>
      <c r="M67" s="432"/>
      <c r="N67" s="432"/>
      <c r="O67" s="433"/>
      <c r="P67" s="433"/>
      <c r="Q67" s="398"/>
      <c r="R67" s="395"/>
      <c r="S67" s="395"/>
      <c r="T67" s="395"/>
      <c r="U67" s="395"/>
      <c r="V67" s="395"/>
      <c r="W67" s="395"/>
      <c r="X67" s="395"/>
      <c r="Y67" s="395"/>
      <c r="Z67" s="395"/>
      <c r="AA67" s="395"/>
      <c r="AB67" s="395"/>
      <c r="AC67" s="395"/>
      <c r="AD67" s="395"/>
      <c r="AE67" s="395"/>
      <c r="AF67" s="395"/>
      <c r="AG67" s="395"/>
      <c r="AH67" s="395"/>
      <c r="AI67" s="395"/>
      <c r="AJ67" s="395"/>
      <c r="AK67" s="395"/>
      <c r="AL67" s="395"/>
      <c r="AM67" s="395"/>
      <c r="AN67" s="395"/>
      <c r="AO67" s="395"/>
      <c r="AP67" s="395"/>
      <c r="AQ67" s="395"/>
      <c r="AR67" s="395"/>
      <c r="AS67" s="395"/>
      <c r="AT67" s="395"/>
      <c r="AU67" s="395"/>
      <c r="AV67" s="395"/>
      <c r="AW67" s="395"/>
      <c r="AX67" s="395"/>
      <c r="AY67" s="395"/>
      <c r="AZ67" s="395"/>
      <c r="BA67" s="395"/>
      <c r="BB67" s="395"/>
      <c r="BC67" s="395"/>
      <c r="BD67" s="395"/>
      <c r="BE67" s="395"/>
      <c r="BF67" s="395"/>
      <c r="BG67" s="395"/>
      <c r="BH67" s="395"/>
      <c r="BI67" s="395"/>
      <c r="BJ67" s="395"/>
      <c r="BK67" s="395"/>
      <c r="BL67" s="395"/>
      <c r="BM67" s="395"/>
      <c r="BN67" s="395"/>
      <c r="BO67" s="395"/>
      <c r="BP67" s="395"/>
      <c r="BQ67" s="395"/>
      <c r="BR67" s="395"/>
      <c r="BS67" s="395"/>
      <c r="BT67" s="395"/>
      <c r="BU67" s="395"/>
      <c r="BV67" s="395"/>
      <c r="BW67" s="395"/>
      <c r="BX67" s="395"/>
      <c r="BY67" s="395"/>
      <c r="BZ67" s="395"/>
      <c r="CA67" s="395"/>
    </row>
    <row r="68" spans="1:79" s="399" customFormat="1" x14ac:dyDescent="0.35">
      <c r="A68" s="395"/>
      <c r="B68" s="396"/>
      <c r="C68" s="784" t="s">
        <v>1254</v>
      </c>
      <c r="D68" s="785" t="s">
        <v>1254</v>
      </c>
      <c r="E68" s="543">
        <v>1590.4569318899989</v>
      </c>
      <c r="F68" s="431">
        <f t="shared" si="4"/>
        <v>9.9484695000324433E-2</v>
      </c>
      <c r="G68" s="432"/>
      <c r="H68" s="432"/>
      <c r="I68" s="432"/>
      <c r="J68" s="432"/>
      <c r="K68" s="432"/>
      <c r="L68" s="432"/>
      <c r="M68" s="432"/>
      <c r="N68" s="432"/>
      <c r="O68" s="433"/>
      <c r="P68" s="433"/>
      <c r="Q68" s="398"/>
      <c r="R68" s="395"/>
      <c r="S68" s="395"/>
      <c r="T68" s="395"/>
      <c r="U68" s="395"/>
      <c r="V68" s="395"/>
      <c r="W68" s="395"/>
      <c r="X68" s="395"/>
      <c r="Y68" s="395"/>
      <c r="Z68" s="395"/>
      <c r="AA68" s="395"/>
      <c r="AB68" s="395"/>
      <c r="AC68" s="395"/>
      <c r="AD68" s="395"/>
      <c r="AE68" s="395"/>
      <c r="AF68" s="395"/>
      <c r="AG68" s="395"/>
      <c r="AH68" s="395"/>
      <c r="AI68" s="395"/>
      <c r="AJ68" s="395"/>
      <c r="AK68" s="395"/>
      <c r="AL68" s="395"/>
      <c r="AM68" s="395"/>
      <c r="AN68" s="395"/>
      <c r="AO68" s="395"/>
      <c r="AP68" s="395"/>
      <c r="AQ68" s="395"/>
      <c r="AR68" s="395"/>
      <c r="AS68" s="395"/>
      <c r="AT68" s="395"/>
      <c r="AU68" s="395"/>
      <c r="AV68" s="395"/>
      <c r="AW68" s="395"/>
      <c r="AX68" s="395"/>
      <c r="AY68" s="395"/>
      <c r="AZ68" s="395"/>
      <c r="BA68" s="395"/>
      <c r="BB68" s="395"/>
      <c r="BC68" s="395"/>
      <c r="BD68" s="395"/>
      <c r="BE68" s="395"/>
      <c r="BF68" s="395"/>
      <c r="BG68" s="395"/>
      <c r="BH68" s="395"/>
      <c r="BI68" s="395"/>
      <c r="BJ68" s="395"/>
      <c r="BK68" s="395"/>
      <c r="BL68" s="395"/>
      <c r="BM68" s="395"/>
      <c r="BN68" s="395"/>
      <c r="BO68" s="395"/>
      <c r="BP68" s="395"/>
      <c r="BQ68" s="395"/>
      <c r="BR68" s="395"/>
      <c r="BS68" s="395"/>
      <c r="BT68" s="395"/>
      <c r="BU68" s="395"/>
      <c r="BV68" s="395"/>
      <c r="BW68" s="395"/>
      <c r="BX68" s="395"/>
      <c r="BY68" s="395"/>
      <c r="BZ68" s="395"/>
      <c r="CA68" s="395"/>
    </row>
    <row r="69" spans="1:79" s="399" customFormat="1" x14ac:dyDescent="0.35">
      <c r="A69" s="395"/>
      <c r="B69" s="396"/>
      <c r="C69" s="794" t="s">
        <v>1255</v>
      </c>
      <c r="D69" s="785" t="s">
        <v>1255</v>
      </c>
      <c r="E69" s="543">
        <v>665.10926224000048</v>
      </c>
      <c r="F69" s="431">
        <f t="shared" si="4"/>
        <v>4.1603259270407991E-2</v>
      </c>
      <c r="G69" s="432"/>
      <c r="H69" s="432"/>
      <c r="I69" s="432"/>
      <c r="J69" s="432"/>
      <c r="K69" s="432"/>
      <c r="L69" s="432"/>
      <c r="M69" s="432"/>
      <c r="N69" s="432"/>
      <c r="O69" s="433"/>
      <c r="P69" s="433"/>
      <c r="Q69" s="398"/>
      <c r="R69" s="395"/>
      <c r="S69" s="395"/>
      <c r="T69" s="395"/>
      <c r="U69" s="395"/>
      <c r="V69" s="395"/>
      <c r="W69" s="395"/>
      <c r="X69" s="395"/>
      <c r="Y69" s="395"/>
      <c r="Z69" s="395"/>
      <c r="AA69" s="395"/>
      <c r="AB69" s="395"/>
      <c r="AC69" s="395"/>
      <c r="AD69" s="395"/>
      <c r="AE69" s="395"/>
      <c r="AF69" s="395"/>
      <c r="AG69" s="395"/>
      <c r="AH69" s="395"/>
      <c r="AI69" s="395"/>
      <c r="AJ69" s="395"/>
      <c r="AK69" s="395"/>
      <c r="AL69" s="395"/>
      <c r="AM69" s="395"/>
      <c r="AN69" s="395"/>
      <c r="AO69" s="395"/>
      <c r="AP69" s="395"/>
      <c r="AQ69" s="395"/>
      <c r="AR69" s="395"/>
      <c r="AS69" s="395"/>
      <c r="AT69" s="395"/>
      <c r="AU69" s="395"/>
      <c r="AV69" s="395"/>
      <c r="AW69" s="395"/>
      <c r="AX69" s="395"/>
      <c r="AY69" s="395"/>
      <c r="AZ69" s="395"/>
      <c r="BA69" s="395"/>
      <c r="BB69" s="395"/>
      <c r="BC69" s="395"/>
      <c r="BD69" s="395"/>
      <c r="BE69" s="395"/>
      <c r="BF69" s="395"/>
      <c r="BG69" s="395"/>
      <c r="BH69" s="395"/>
      <c r="BI69" s="395"/>
      <c r="BJ69" s="395"/>
      <c r="BK69" s="395"/>
      <c r="BL69" s="395"/>
      <c r="BM69" s="395"/>
      <c r="BN69" s="395"/>
      <c r="BO69" s="395"/>
      <c r="BP69" s="395"/>
      <c r="BQ69" s="395"/>
      <c r="BR69" s="395"/>
      <c r="BS69" s="395"/>
      <c r="BT69" s="395"/>
      <c r="BU69" s="395"/>
      <c r="BV69" s="395"/>
      <c r="BW69" s="395"/>
      <c r="BX69" s="395"/>
      <c r="BY69" s="395"/>
      <c r="BZ69" s="395"/>
      <c r="CA69" s="395"/>
    </row>
    <row r="70" spans="1:79" s="399" customFormat="1" x14ac:dyDescent="0.35">
      <c r="A70" s="395"/>
      <c r="B70" s="396"/>
      <c r="C70" s="784" t="s">
        <v>1256</v>
      </c>
      <c r="D70" s="785" t="s">
        <v>1256</v>
      </c>
      <c r="E70" s="543">
        <v>1562.5984022099999</v>
      </c>
      <c r="F70" s="431">
        <f t="shared" si="4"/>
        <v>9.7742115699495008E-2</v>
      </c>
      <c r="G70" s="432"/>
      <c r="H70" s="432"/>
      <c r="I70" s="432"/>
      <c r="J70" s="432"/>
      <c r="K70" s="432"/>
      <c r="L70" s="432"/>
      <c r="M70" s="432"/>
      <c r="N70" s="432"/>
      <c r="O70" s="433"/>
      <c r="P70" s="433"/>
      <c r="Q70" s="398"/>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c r="AT70" s="395"/>
      <c r="AU70" s="395"/>
      <c r="AV70" s="395"/>
      <c r="AW70" s="395"/>
      <c r="AX70" s="395"/>
      <c r="AY70" s="395"/>
      <c r="AZ70" s="395"/>
      <c r="BA70" s="395"/>
      <c r="BB70" s="395"/>
      <c r="BC70" s="395"/>
      <c r="BD70" s="395"/>
      <c r="BE70" s="395"/>
      <c r="BF70" s="395"/>
      <c r="BG70" s="395"/>
      <c r="BH70" s="395"/>
      <c r="BI70" s="395"/>
      <c r="BJ70" s="395"/>
      <c r="BK70" s="395"/>
      <c r="BL70" s="395"/>
      <c r="BM70" s="395"/>
      <c r="BN70" s="395"/>
      <c r="BO70" s="395"/>
      <c r="BP70" s="395"/>
      <c r="BQ70" s="395"/>
      <c r="BR70" s="395"/>
      <c r="BS70" s="395"/>
      <c r="BT70" s="395"/>
      <c r="BU70" s="395"/>
      <c r="BV70" s="395"/>
      <c r="BW70" s="395"/>
      <c r="BX70" s="395"/>
      <c r="BY70" s="395"/>
      <c r="BZ70" s="395"/>
      <c r="CA70" s="395"/>
    </row>
    <row r="71" spans="1:79" s="399" customFormat="1" x14ac:dyDescent="0.35">
      <c r="A71" s="395"/>
      <c r="B71" s="396"/>
      <c r="C71" s="784" t="s">
        <v>1257</v>
      </c>
      <c r="D71" s="785" t="s">
        <v>1257</v>
      </c>
      <c r="E71" s="543">
        <v>12.413346120000002</v>
      </c>
      <c r="F71" s="431">
        <f t="shared" si="4"/>
        <v>7.7646739620552832E-4</v>
      </c>
      <c r="G71" s="432"/>
      <c r="H71" s="432"/>
      <c r="I71" s="432"/>
      <c r="J71" s="432"/>
      <c r="K71" s="432"/>
      <c r="L71" s="432"/>
      <c r="M71" s="432"/>
      <c r="N71" s="432"/>
      <c r="O71" s="433"/>
      <c r="P71" s="433"/>
      <c r="Q71" s="398"/>
      <c r="R71" s="395"/>
      <c r="S71" s="395"/>
      <c r="T71" s="395"/>
      <c r="U71" s="395"/>
      <c r="V71" s="395"/>
      <c r="W71" s="395"/>
      <c r="X71" s="395"/>
      <c r="Y71" s="395"/>
      <c r="Z71" s="395"/>
      <c r="AA71" s="395"/>
      <c r="AB71" s="395"/>
      <c r="AC71" s="395"/>
      <c r="AD71" s="395"/>
      <c r="AE71" s="395"/>
      <c r="AF71" s="395"/>
      <c r="AG71" s="395"/>
      <c r="AH71" s="395"/>
      <c r="AI71" s="395"/>
      <c r="AJ71" s="395"/>
      <c r="AK71" s="395"/>
      <c r="AL71" s="395"/>
      <c r="AM71" s="395"/>
      <c r="AN71" s="395"/>
      <c r="AO71" s="395"/>
      <c r="AP71" s="395"/>
      <c r="AQ71" s="395"/>
      <c r="AR71" s="395"/>
      <c r="AS71" s="395"/>
      <c r="AT71" s="395"/>
      <c r="AU71" s="395"/>
      <c r="AV71" s="395"/>
      <c r="AW71" s="395"/>
      <c r="AX71" s="395"/>
      <c r="AY71" s="395"/>
      <c r="AZ71" s="395"/>
      <c r="BA71" s="395"/>
      <c r="BB71" s="395"/>
      <c r="BC71" s="395"/>
      <c r="BD71" s="395"/>
      <c r="BE71" s="395"/>
      <c r="BF71" s="395"/>
      <c r="BG71" s="395"/>
      <c r="BH71" s="395"/>
      <c r="BI71" s="395"/>
      <c r="BJ71" s="395"/>
      <c r="BK71" s="395"/>
      <c r="BL71" s="395"/>
      <c r="BM71" s="395"/>
      <c r="BN71" s="395"/>
      <c r="BO71" s="395"/>
      <c r="BP71" s="395"/>
      <c r="BQ71" s="395"/>
      <c r="BR71" s="395"/>
      <c r="BS71" s="395"/>
      <c r="BT71" s="395"/>
      <c r="BU71" s="395"/>
      <c r="BV71" s="395"/>
      <c r="BW71" s="395"/>
      <c r="BX71" s="395"/>
      <c r="BY71" s="395"/>
      <c r="BZ71" s="395"/>
      <c r="CA71" s="395"/>
    </row>
    <row r="72" spans="1:79" s="399" customFormat="1" x14ac:dyDescent="0.35">
      <c r="A72" s="395"/>
      <c r="B72" s="396"/>
      <c r="C72" s="784" t="s">
        <v>1258</v>
      </c>
      <c r="D72" s="785" t="s">
        <v>1258</v>
      </c>
      <c r="E72" s="543">
        <v>1153.1138934599999</v>
      </c>
      <c r="F72" s="431">
        <f t="shared" si="4"/>
        <v>7.212844415421045E-2</v>
      </c>
      <c r="G72" s="432"/>
      <c r="H72" s="432"/>
      <c r="I72" s="432"/>
      <c r="J72" s="432"/>
      <c r="K72" s="432"/>
      <c r="L72" s="432"/>
      <c r="M72" s="432"/>
      <c r="N72" s="432"/>
      <c r="O72" s="433"/>
      <c r="P72" s="433"/>
      <c r="Q72" s="398"/>
      <c r="R72" s="395"/>
      <c r="S72" s="395"/>
      <c r="T72" s="395"/>
      <c r="U72" s="395"/>
      <c r="V72" s="395"/>
      <c r="W72" s="395"/>
      <c r="X72" s="395"/>
      <c r="Y72" s="395"/>
      <c r="Z72" s="395"/>
      <c r="AA72" s="395"/>
      <c r="AB72" s="395"/>
      <c r="AC72" s="395"/>
      <c r="AD72" s="395"/>
      <c r="AE72" s="395"/>
      <c r="AF72" s="395"/>
      <c r="AG72" s="395"/>
      <c r="AH72" s="395"/>
      <c r="AI72" s="395"/>
      <c r="AJ72" s="395"/>
      <c r="AK72" s="395"/>
      <c r="AL72" s="395"/>
      <c r="AM72" s="395"/>
      <c r="AN72" s="395"/>
      <c r="AO72" s="395"/>
      <c r="AP72" s="395"/>
      <c r="AQ72" s="395"/>
      <c r="AR72" s="395"/>
      <c r="AS72" s="395"/>
      <c r="AT72" s="395"/>
      <c r="AU72" s="395"/>
      <c r="AV72" s="395"/>
      <c r="AW72" s="395"/>
      <c r="AX72" s="395"/>
      <c r="AY72" s="395"/>
      <c r="AZ72" s="395"/>
      <c r="BA72" s="395"/>
      <c r="BB72" s="395"/>
      <c r="BC72" s="395"/>
      <c r="BD72" s="395"/>
      <c r="BE72" s="395"/>
      <c r="BF72" s="395"/>
      <c r="BG72" s="395"/>
      <c r="BH72" s="395"/>
      <c r="BI72" s="395"/>
      <c r="BJ72" s="395"/>
      <c r="BK72" s="395"/>
      <c r="BL72" s="395"/>
      <c r="BM72" s="395"/>
      <c r="BN72" s="395"/>
      <c r="BO72" s="395"/>
      <c r="BP72" s="395"/>
      <c r="BQ72" s="395"/>
      <c r="BR72" s="395"/>
      <c r="BS72" s="395"/>
      <c r="BT72" s="395"/>
      <c r="BU72" s="395"/>
      <c r="BV72" s="395"/>
      <c r="BW72" s="395"/>
      <c r="BX72" s="395"/>
      <c r="BY72" s="395"/>
      <c r="BZ72" s="395"/>
      <c r="CA72" s="395"/>
    </row>
    <row r="73" spans="1:79" s="399" customFormat="1" x14ac:dyDescent="0.35">
      <c r="A73" s="395"/>
      <c r="B73" s="396"/>
      <c r="C73" s="795" t="s">
        <v>1319</v>
      </c>
      <c r="D73" s="795"/>
      <c r="E73" s="435">
        <f>SUM(E58:E72)</f>
        <v>15986.950876060004</v>
      </c>
      <c r="F73" s="436">
        <f>SUM(F58:F72)</f>
        <v>0.99999999999999989</v>
      </c>
      <c r="G73" s="432"/>
      <c r="H73" s="433"/>
      <c r="I73" s="433"/>
      <c r="J73" s="432"/>
      <c r="K73" s="432"/>
      <c r="L73" s="432"/>
      <c r="M73" s="432"/>
      <c r="N73" s="432"/>
      <c r="O73" s="433"/>
      <c r="P73" s="433"/>
      <c r="Q73" s="398"/>
      <c r="R73" s="395"/>
      <c r="S73" s="395"/>
      <c r="T73" s="395"/>
      <c r="U73" s="395"/>
      <c r="V73" s="395"/>
      <c r="W73" s="395"/>
      <c r="X73" s="395"/>
      <c r="Y73" s="395"/>
      <c r="Z73" s="395"/>
      <c r="AA73" s="395"/>
      <c r="AB73" s="395"/>
      <c r="AC73" s="395"/>
      <c r="AD73" s="395"/>
      <c r="AE73" s="395"/>
      <c r="AF73" s="395"/>
      <c r="AG73" s="395"/>
      <c r="AH73" s="395"/>
      <c r="AI73" s="395"/>
      <c r="AJ73" s="395"/>
      <c r="AK73" s="395"/>
      <c r="AL73" s="395"/>
      <c r="AM73" s="395"/>
      <c r="AN73" s="395"/>
      <c r="AO73" s="395"/>
      <c r="AP73" s="395"/>
      <c r="AQ73" s="395"/>
      <c r="AR73" s="395"/>
      <c r="AS73" s="395"/>
      <c r="AT73" s="395"/>
      <c r="AU73" s="395"/>
      <c r="AV73" s="395"/>
      <c r="AW73" s="395"/>
      <c r="AX73" s="395"/>
      <c r="AY73" s="395"/>
      <c r="AZ73" s="395"/>
      <c r="BA73" s="395"/>
      <c r="BB73" s="395"/>
      <c r="BC73" s="395"/>
      <c r="BD73" s="395"/>
      <c r="BE73" s="395"/>
      <c r="BF73" s="395"/>
      <c r="BG73" s="395"/>
      <c r="BH73" s="395"/>
      <c r="BI73" s="395"/>
      <c r="BJ73" s="395"/>
      <c r="BK73" s="395"/>
      <c r="BL73" s="395"/>
      <c r="BM73" s="395"/>
      <c r="BN73" s="395"/>
      <c r="BO73" s="395"/>
      <c r="BP73" s="395"/>
      <c r="BQ73" s="395"/>
      <c r="BR73" s="395"/>
      <c r="BS73" s="395"/>
      <c r="BT73" s="395"/>
      <c r="BU73" s="395"/>
      <c r="BV73" s="395"/>
      <c r="BW73" s="395"/>
      <c r="BX73" s="395"/>
      <c r="BY73" s="395"/>
      <c r="BZ73" s="395"/>
      <c r="CA73" s="395"/>
    </row>
    <row r="74" spans="1:79" s="300" customFormat="1" ht="12.5" x14ac:dyDescent="0.25">
      <c r="A74" s="298"/>
      <c r="B74" s="301"/>
      <c r="C74" s="302"/>
      <c r="D74" s="302"/>
      <c r="E74" s="303"/>
      <c r="F74" s="303"/>
      <c r="G74" s="303"/>
      <c r="H74" s="303"/>
      <c r="I74" s="303"/>
      <c r="J74" s="303"/>
      <c r="K74" s="303"/>
      <c r="L74" s="303"/>
      <c r="M74" s="303"/>
      <c r="N74" s="303"/>
      <c r="O74" s="303"/>
      <c r="P74" s="303"/>
      <c r="Q74" s="304"/>
      <c r="R74" s="298"/>
      <c r="S74" s="298"/>
      <c r="T74" s="298"/>
      <c r="U74" s="298"/>
      <c r="V74" s="298"/>
      <c r="W74" s="298"/>
      <c r="X74" s="298"/>
      <c r="Y74" s="298"/>
      <c r="Z74" s="298"/>
      <c r="AA74" s="298"/>
      <c r="AB74" s="298"/>
      <c r="AC74" s="298"/>
      <c r="AD74" s="298"/>
      <c r="AE74" s="298"/>
      <c r="AF74" s="298"/>
      <c r="AG74" s="298"/>
      <c r="AH74" s="298"/>
      <c r="AI74" s="298"/>
      <c r="AJ74" s="298"/>
      <c r="AK74" s="298"/>
      <c r="AL74" s="298"/>
      <c r="AM74" s="298"/>
      <c r="AN74" s="298"/>
      <c r="AO74" s="298"/>
      <c r="AP74" s="298"/>
      <c r="AQ74" s="298"/>
      <c r="AR74" s="298"/>
      <c r="AS74" s="298"/>
      <c r="AT74" s="298"/>
      <c r="AU74" s="298"/>
      <c r="AV74" s="298"/>
      <c r="AW74" s="298"/>
      <c r="AX74" s="298"/>
      <c r="AY74" s="298"/>
      <c r="AZ74" s="298"/>
      <c r="BA74" s="298"/>
      <c r="BB74" s="298"/>
      <c r="BC74" s="298"/>
      <c r="BD74" s="298"/>
      <c r="BE74" s="298"/>
      <c r="BF74" s="298"/>
      <c r="BG74" s="298"/>
      <c r="BH74" s="298"/>
      <c r="BI74" s="298"/>
      <c r="BJ74" s="298"/>
      <c r="BK74" s="298"/>
      <c r="BL74" s="298"/>
      <c r="BM74" s="298"/>
      <c r="BN74" s="298"/>
      <c r="BO74" s="298"/>
      <c r="BP74" s="298"/>
      <c r="BQ74" s="298"/>
      <c r="BR74" s="298"/>
      <c r="BS74" s="298"/>
      <c r="BT74" s="298"/>
      <c r="BU74" s="298"/>
      <c r="BV74" s="298"/>
      <c r="BW74" s="298"/>
      <c r="BX74" s="298"/>
      <c r="BY74" s="298"/>
      <c r="BZ74" s="298"/>
      <c r="CA74" s="298"/>
    </row>
    <row r="75" spans="1:79" s="300" customFormat="1" ht="12.5" x14ac:dyDescent="0.25">
      <c r="A75" s="298"/>
      <c r="B75" s="301"/>
      <c r="C75" s="302"/>
      <c r="D75" s="302"/>
      <c r="E75" s="303"/>
      <c r="F75" s="303"/>
      <c r="G75" s="303"/>
      <c r="H75" s="303"/>
      <c r="I75" s="303"/>
      <c r="J75" s="303"/>
      <c r="K75" s="303"/>
      <c r="L75" s="303"/>
      <c r="M75" s="303"/>
      <c r="N75" s="303"/>
      <c r="O75" s="303"/>
      <c r="P75" s="303"/>
      <c r="Q75" s="304"/>
      <c r="R75" s="298"/>
      <c r="S75" s="298"/>
      <c r="T75" s="298"/>
      <c r="U75" s="298"/>
      <c r="V75" s="298"/>
      <c r="W75" s="298"/>
      <c r="X75" s="298"/>
      <c r="Y75" s="298"/>
      <c r="Z75" s="298"/>
      <c r="AA75" s="298"/>
      <c r="AB75" s="298"/>
      <c r="AC75" s="298"/>
      <c r="AD75" s="298"/>
      <c r="AE75" s="298"/>
      <c r="AF75" s="298"/>
      <c r="AG75" s="298"/>
      <c r="AH75" s="298"/>
      <c r="AI75" s="298"/>
      <c r="AJ75" s="298"/>
      <c r="AK75" s="298"/>
      <c r="AL75" s="298"/>
      <c r="AM75" s="298"/>
      <c r="AN75" s="298"/>
      <c r="AO75" s="298"/>
      <c r="AP75" s="298"/>
      <c r="AQ75" s="298"/>
      <c r="AR75" s="298"/>
      <c r="AS75" s="298"/>
      <c r="AT75" s="298"/>
      <c r="AU75" s="298"/>
      <c r="AV75" s="298"/>
      <c r="AW75" s="298"/>
      <c r="AX75" s="298"/>
      <c r="AY75" s="298"/>
      <c r="AZ75" s="298"/>
      <c r="BA75" s="298"/>
      <c r="BB75" s="298"/>
      <c r="BC75" s="298"/>
      <c r="BD75" s="298"/>
      <c r="BE75" s="298"/>
      <c r="BF75" s="298"/>
      <c r="BG75" s="298"/>
      <c r="BH75" s="298"/>
      <c r="BI75" s="298"/>
      <c r="BJ75" s="298"/>
      <c r="BK75" s="298"/>
      <c r="BL75" s="298"/>
      <c r="BM75" s="298"/>
      <c r="BN75" s="298"/>
      <c r="BO75" s="298"/>
      <c r="BP75" s="298"/>
      <c r="BQ75" s="298"/>
      <c r="BR75" s="298"/>
      <c r="BS75" s="298"/>
      <c r="BT75" s="298"/>
      <c r="BU75" s="298"/>
      <c r="BV75" s="298"/>
      <c r="BW75" s="298"/>
      <c r="BX75" s="298"/>
      <c r="BY75" s="298"/>
      <c r="BZ75" s="298"/>
      <c r="CA75" s="298"/>
    </row>
    <row r="76" spans="1:79" x14ac:dyDescent="0.35">
      <c r="B76" s="301" t="s">
        <v>1577</v>
      </c>
      <c r="C76" s="317" t="s">
        <v>1578</v>
      </c>
      <c r="D76" s="294"/>
      <c r="E76" s="294"/>
      <c r="F76" s="294"/>
      <c r="G76" s="294"/>
      <c r="H76" s="294"/>
      <c r="I76" s="294"/>
      <c r="J76" s="294"/>
      <c r="K76" s="294"/>
      <c r="L76" s="294"/>
      <c r="M76" s="294"/>
      <c r="N76" s="294"/>
      <c r="O76" s="294"/>
      <c r="P76" s="294"/>
      <c r="Q76" s="295"/>
    </row>
    <row r="77" spans="1:79" x14ac:dyDescent="0.35">
      <c r="B77" s="437"/>
      <c r="C77" s="294"/>
      <c r="D77" s="294"/>
      <c r="E77" s="294"/>
      <c r="F77" s="294"/>
      <c r="G77" s="294"/>
      <c r="H77" s="294"/>
      <c r="I77" s="294"/>
      <c r="J77" s="294"/>
      <c r="K77" s="294"/>
      <c r="L77" s="294"/>
      <c r="M77" s="294"/>
      <c r="N77" s="294"/>
      <c r="O77" s="294"/>
      <c r="P77" s="294"/>
      <c r="Q77" s="295"/>
    </row>
    <row r="78" spans="1:79" ht="39" x14ac:dyDescent="0.35">
      <c r="B78" s="301"/>
      <c r="C78" s="294"/>
      <c r="D78" s="389" t="s">
        <v>1565</v>
      </c>
      <c r="E78" s="320"/>
      <c r="F78" s="294"/>
      <c r="G78" s="294"/>
      <c r="H78" s="294"/>
      <c r="I78" s="294"/>
      <c r="J78" s="294"/>
      <c r="K78" s="294"/>
      <c r="L78" s="294"/>
      <c r="M78" s="294"/>
      <c r="N78" s="294"/>
      <c r="O78" s="294"/>
      <c r="P78" s="294"/>
      <c r="Q78" s="295"/>
    </row>
    <row r="79" spans="1:79" x14ac:dyDescent="0.35">
      <c r="B79" s="301"/>
      <c r="C79" s="307" t="s">
        <v>1533</v>
      </c>
      <c r="D79" s="330">
        <v>0.72170000000000001</v>
      </c>
      <c r="E79" s="294"/>
      <c r="F79" s="294"/>
      <c r="G79" s="294"/>
      <c r="H79" s="294"/>
      <c r="I79" s="294"/>
      <c r="J79" s="294"/>
      <c r="K79" s="294"/>
      <c r="L79" s="294"/>
      <c r="M79" s="294"/>
      <c r="N79" s="294"/>
      <c r="O79" s="294"/>
      <c r="P79" s="294"/>
      <c r="Q79" s="295"/>
    </row>
    <row r="80" spans="1:79" x14ac:dyDescent="0.35">
      <c r="B80" s="301"/>
      <c r="C80" s="307" t="s">
        <v>1534</v>
      </c>
      <c r="D80" s="330"/>
      <c r="E80" s="294"/>
      <c r="F80" s="294"/>
      <c r="G80" s="294"/>
      <c r="H80" s="294"/>
      <c r="I80" s="294"/>
      <c r="J80" s="294"/>
      <c r="K80" s="294"/>
      <c r="L80" s="294"/>
      <c r="M80" s="294"/>
      <c r="N80" s="294"/>
      <c r="O80" s="294"/>
      <c r="P80" s="294"/>
      <c r="Q80" s="295"/>
    </row>
    <row r="81" spans="2:17" x14ac:dyDescent="0.35">
      <c r="B81" s="301"/>
      <c r="C81" s="307" t="s">
        <v>1579</v>
      </c>
      <c r="D81" s="330">
        <v>0.26169999999999999</v>
      </c>
      <c r="E81" s="294"/>
      <c r="F81" s="294"/>
      <c r="G81" s="294"/>
      <c r="H81" s="294"/>
      <c r="I81" s="294"/>
      <c r="J81" s="294"/>
      <c r="K81" s="294"/>
      <c r="L81" s="294"/>
      <c r="M81" s="294"/>
      <c r="N81" s="294"/>
      <c r="O81" s="294"/>
      <c r="P81" s="294"/>
      <c r="Q81" s="295"/>
    </row>
    <row r="82" spans="2:17" x14ac:dyDescent="0.35">
      <c r="B82" s="301"/>
      <c r="C82" s="307" t="s">
        <v>1580</v>
      </c>
      <c r="D82" s="438"/>
      <c r="E82" s="294"/>
      <c r="F82" s="294"/>
      <c r="G82" s="294"/>
      <c r="H82" s="294"/>
      <c r="I82" s="294"/>
      <c r="J82" s="294"/>
      <c r="K82" s="294"/>
      <c r="L82" s="294"/>
      <c r="M82" s="294"/>
      <c r="N82" s="294"/>
      <c r="O82" s="294"/>
      <c r="P82" s="294"/>
      <c r="Q82" s="295"/>
    </row>
    <row r="83" spans="2:17" s="62" customFormat="1" x14ac:dyDescent="0.35">
      <c r="B83" s="301"/>
      <c r="C83" s="307" t="s">
        <v>92</v>
      </c>
      <c r="D83" s="330">
        <v>1.67E-2</v>
      </c>
      <c r="E83" s="324"/>
      <c r="F83" s="324"/>
      <c r="G83" s="324"/>
      <c r="H83" s="324"/>
      <c r="I83" s="324"/>
      <c r="J83" s="324"/>
      <c r="K83" s="324"/>
      <c r="L83" s="324"/>
      <c r="M83" s="324"/>
      <c r="N83" s="324"/>
      <c r="O83" s="324"/>
      <c r="P83" s="324"/>
      <c r="Q83" s="350"/>
    </row>
    <row r="84" spans="2:17" x14ac:dyDescent="0.35">
      <c r="B84" s="347"/>
      <c r="C84" s="307" t="s">
        <v>1369</v>
      </c>
      <c r="D84" s="339"/>
      <c r="E84" s="324"/>
      <c r="F84" s="294"/>
      <c r="G84" s="294"/>
      <c r="H84" s="294"/>
      <c r="I84" s="294"/>
      <c r="J84" s="294"/>
      <c r="K84" s="294"/>
      <c r="L84" s="294"/>
      <c r="M84" s="294"/>
      <c r="N84" s="294"/>
      <c r="O84" s="294"/>
      <c r="P84" s="294"/>
      <c r="Q84" s="295"/>
    </row>
    <row r="85" spans="2:17" x14ac:dyDescent="0.35">
      <c r="B85" s="347"/>
      <c r="C85" s="324"/>
      <c r="D85" s="324"/>
      <c r="E85" s="324"/>
      <c r="F85" s="302"/>
      <c r="G85" s="294"/>
      <c r="H85" s="294"/>
      <c r="I85" s="294"/>
      <c r="J85" s="294"/>
      <c r="K85" s="294"/>
      <c r="L85" s="294"/>
      <c r="M85" s="294"/>
      <c r="N85" s="294"/>
      <c r="O85" s="294"/>
      <c r="P85" s="294"/>
      <c r="Q85" s="295"/>
    </row>
    <row r="86" spans="2:17" x14ac:dyDescent="0.35">
      <c r="B86" s="347"/>
      <c r="C86" s="324"/>
      <c r="D86" s="324"/>
      <c r="E86" s="324"/>
      <c r="F86" s="302"/>
      <c r="G86" s="294"/>
      <c r="H86" s="294"/>
      <c r="I86" s="294"/>
      <c r="J86" s="294"/>
      <c r="K86" s="294"/>
      <c r="L86" s="294"/>
      <c r="M86" s="294"/>
      <c r="N86" s="294"/>
      <c r="O86" s="294"/>
      <c r="P86" s="294"/>
      <c r="Q86" s="295"/>
    </row>
    <row r="87" spans="2:17" x14ac:dyDescent="0.35">
      <c r="B87" s="301" t="s">
        <v>1581</v>
      </c>
      <c r="C87" s="317" t="s">
        <v>1582</v>
      </c>
      <c r="D87" s="294"/>
      <c r="E87" s="294"/>
      <c r="F87" s="294"/>
      <c r="G87" s="294"/>
      <c r="H87" s="294"/>
      <c r="I87" s="294"/>
      <c r="J87" s="294"/>
      <c r="K87" s="294"/>
      <c r="L87" s="294"/>
      <c r="M87" s="294"/>
      <c r="N87" s="294"/>
      <c r="O87" s="294"/>
      <c r="P87" s="294"/>
      <c r="Q87" s="295"/>
    </row>
    <row r="88" spans="2:17" x14ac:dyDescent="0.35">
      <c r="B88" s="437"/>
      <c r="C88" s="294"/>
      <c r="D88" s="294"/>
      <c r="E88" s="294"/>
      <c r="F88" s="294"/>
      <c r="G88" s="294"/>
      <c r="H88" s="294"/>
      <c r="I88" s="294"/>
      <c r="J88" s="294"/>
      <c r="K88" s="294"/>
      <c r="L88" s="294"/>
      <c r="M88" s="294"/>
      <c r="N88" s="294"/>
      <c r="O88" s="294"/>
      <c r="P88" s="294"/>
      <c r="Q88" s="295"/>
    </row>
    <row r="89" spans="2:17" ht="39" x14ac:dyDescent="0.35">
      <c r="B89" s="301"/>
      <c r="C89" s="294"/>
      <c r="D89" s="389" t="s">
        <v>1565</v>
      </c>
      <c r="E89" s="320"/>
      <c r="F89" s="294"/>
      <c r="G89" s="294"/>
      <c r="H89" s="294"/>
      <c r="I89" s="294"/>
      <c r="J89" s="294"/>
      <c r="K89" s="294"/>
      <c r="L89" s="294"/>
      <c r="M89" s="294"/>
      <c r="N89" s="294"/>
      <c r="O89" s="294"/>
      <c r="P89" s="294"/>
      <c r="Q89" s="295"/>
    </row>
    <row r="90" spans="2:17" x14ac:dyDescent="0.35">
      <c r="B90" s="301"/>
      <c r="C90" s="307" t="s">
        <v>165</v>
      </c>
      <c r="D90" s="330">
        <v>0.83889999999999998</v>
      </c>
      <c r="E90" s="294"/>
      <c r="F90" s="294"/>
      <c r="G90" s="294"/>
      <c r="H90" s="294"/>
      <c r="I90" s="294"/>
      <c r="J90" s="294"/>
      <c r="K90" s="294"/>
      <c r="L90" s="294"/>
      <c r="M90" s="294"/>
      <c r="N90" s="294"/>
      <c r="O90" s="294"/>
      <c r="P90" s="294"/>
      <c r="Q90" s="295"/>
    </row>
    <row r="91" spans="2:17" x14ac:dyDescent="0.35">
      <c r="B91" s="301"/>
      <c r="C91" s="307" t="s">
        <v>1583</v>
      </c>
      <c r="D91" s="330">
        <v>7.85E-2</v>
      </c>
      <c r="E91" s="294"/>
      <c r="F91" s="294"/>
      <c r="G91" s="294"/>
      <c r="H91" s="294"/>
      <c r="I91" s="294"/>
      <c r="J91" s="294"/>
      <c r="K91" s="294"/>
      <c r="L91" s="294"/>
      <c r="M91" s="294"/>
      <c r="N91" s="294"/>
      <c r="O91" s="294"/>
      <c r="P91" s="294"/>
      <c r="Q91" s="295"/>
    </row>
    <row r="92" spans="2:17" x14ac:dyDescent="0.35">
      <c r="B92" s="301"/>
      <c r="C92" s="307" t="s">
        <v>1584</v>
      </c>
      <c r="D92" s="330">
        <v>3.5099999999999999E-2</v>
      </c>
      <c r="E92" s="294"/>
      <c r="F92" s="294"/>
      <c r="G92" s="294"/>
      <c r="H92" s="294"/>
      <c r="I92" s="294"/>
      <c r="J92" s="294"/>
      <c r="K92" s="294"/>
      <c r="L92" s="294"/>
      <c r="M92" s="294"/>
      <c r="N92" s="294"/>
      <c r="O92" s="294"/>
      <c r="P92" s="294"/>
      <c r="Q92" s="295"/>
    </row>
    <row r="93" spans="2:17" x14ac:dyDescent="0.35">
      <c r="B93" s="301"/>
      <c r="C93" s="307" t="s">
        <v>1585</v>
      </c>
      <c r="D93" s="330">
        <v>4.5900000000000003E-2</v>
      </c>
      <c r="E93" s="294"/>
      <c r="F93" s="294"/>
      <c r="G93" s="294"/>
      <c r="H93" s="294"/>
      <c r="I93" s="294"/>
      <c r="J93" s="294"/>
      <c r="K93" s="294"/>
      <c r="L93" s="294"/>
      <c r="M93" s="294"/>
      <c r="N93" s="294"/>
      <c r="O93" s="294"/>
      <c r="P93" s="294"/>
      <c r="Q93" s="295"/>
    </row>
    <row r="94" spans="2:17" x14ac:dyDescent="0.35">
      <c r="B94" s="301"/>
      <c r="C94" s="307" t="s">
        <v>92</v>
      </c>
      <c r="D94" s="330">
        <v>1.8E-3</v>
      </c>
      <c r="E94" s="294"/>
      <c r="F94" s="294"/>
      <c r="G94" s="294"/>
      <c r="H94" s="294"/>
      <c r="I94" s="294"/>
      <c r="J94" s="294"/>
      <c r="K94" s="294"/>
      <c r="L94" s="294"/>
      <c r="M94" s="294"/>
      <c r="N94" s="294"/>
      <c r="O94" s="294"/>
      <c r="P94" s="294"/>
      <c r="Q94" s="295"/>
    </row>
    <row r="95" spans="2:17" x14ac:dyDescent="0.35">
      <c r="B95" s="301"/>
      <c r="C95" s="294"/>
      <c r="D95" s="294"/>
      <c r="E95" s="294"/>
      <c r="F95" s="294"/>
      <c r="G95" s="294"/>
      <c r="H95" s="294"/>
      <c r="I95" s="294"/>
      <c r="J95" s="294"/>
      <c r="K95" s="294"/>
      <c r="L95" s="294"/>
      <c r="M95" s="294"/>
      <c r="N95" s="294"/>
      <c r="O95" s="294"/>
      <c r="P95" s="294"/>
      <c r="Q95" s="295"/>
    </row>
    <row r="96" spans="2:17" x14ac:dyDescent="0.35">
      <c r="B96" s="301"/>
      <c r="C96" s="294"/>
      <c r="D96" s="294"/>
      <c r="E96" s="294"/>
      <c r="F96" s="294"/>
      <c r="G96" s="294"/>
      <c r="H96" s="294"/>
      <c r="I96" s="294"/>
      <c r="J96" s="294"/>
      <c r="K96" s="294"/>
      <c r="L96" s="294"/>
      <c r="M96" s="294"/>
      <c r="N96" s="294"/>
      <c r="O96" s="294"/>
      <c r="P96" s="294"/>
      <c r="Q96" s="295"/>
    </row>
    <row r="97" spans="2:17" x14ac:dyDescent="0.35">
      <c r="B97" s="301" t="s">
        <v>1586</v>
      </c>
      <c r="C97" s="317" t="s">
        <v>1528</v>
      </c>
      <c r="D97" s="294"/>
      <c r="E97" s="294"/>
      <c r="F97" s="294"/>
      <c r="G97" s="294"/>
      <c r="H97" s="294"/>
      <c r="I97" s="294"/>
      <c r="J97" s="294"/>
      <c r="K97" s="294"/>
      <c r="L97" s="294"/>
      <c r="M97" s="294"/>
      <c r="N97" s="294"/>
      <c r="O97" s="294"/>
      <c r="P97" s="294"/>
      <c r="Q97" s="295"/>
    </row>
    <row r="98" spans="2:17" x14ac:dyDescent="0.35">
      <c r="B98" s="301"/>
      <c r="C98" s="294"/>
      <c r="D98" s="294"/>
      <c r="E98" s="294"/>
      <c r="F98" s="294"/>
      <c r="G98" s="294"/>
      <c r="H98" s="294"/>
      <c r="I98" s="294"/>
      <c r="J98" s="294"/>
      <c r="K98" s="294"/>
      <c r="L98" s="294"/>
      <c r="M98" s="294"/>
      <c r="N98" s="294"/>
      <c r="O98" s="294"/>
      <c r="P98" s="294"/>
      <c r="Q98" s="295"/>
    </row>
    <row r="99" spans="2:17" ht="39" x14ac:dyDescent="0.35">
      <c r="B99" s="301"/>
      <c r="C99" s="294"/>
      <c r="D99" s="389" t="s">
        <v>1565</v>
      </c>
      <c r="E99" s="320"/>
      <c r="F99" s="294"/>
      <c r="G99" s="294"/>
      <c r="H99" s="294"/>
      <c r="I99" s="294"/>
      <c r="J99" s="294"/>
      <c r="K99" s="294"/>
      <c r="L99" s="294"/>
      <c r="M99" s="294"/>
      <c r="N99" s="294"/>
      <c r="O99" s="294"/>
      <c r="P99" s="294"/>
      <c r="Q99" s="295"/>
    </row>
    <row r="100" spans="2:17" x14ac:dyDescent="0.35">
      <c r="B100" s="301"/>
      <c r="C100" s="307" t="s">
        <v>657</v>
      </c>
      <c r="D100" s="330">
        <v>0.74680000000000002</v>
      </c>
      <c r="E100" s="294"/>
      <c r="F100" s="294"/>
      <c r="G100" s="294"/>
      <c r="H100" s="294"/>
      <c r="I100" s="294"/>
      <c r="J100" s="294"/>
      <c r="K100" s="294"/>
      <c r="L100" s="294"/>
      <c r="M100" s="294"/>
      <c r="N100" s="294"/>
      <c r="O100" s="294"/>
      <c r="P100" s="294"/>
      <c r="Q100" s="295"/>
    </row>
    <row r="101" spans="2:17" x14ac:dyDescent="0.35">
      <c r="B101" s="301"/>
      <c r="C101" s="307" t="s">
        <v>1529</v>
      </c>
      <c r="D101" s="330"/>
      <c r="E101" s="294"/>
      <c r="F101" s="294"/>
      <c r="G101" s="294"/>
      <c r="H101" s="294"/>
      <c r="I101" s="294"/>
      <c r="J101" s="294"/>
      <c r="K101" s="294"/>
      <c r="L101" s="294"/>
      <c r="M101" s="294"/>
      <c r="N101" s="294"/>
      <c r="O101" s="294"/>
      <c r="P101" s="294"/>
      <c r="Q101" s="295"/>
    </row>
    <row r="102" spans="2:17" x14ac:dyDescent="0.35">
      <c r="B102" s="301"/>
      <c r="C102" s="307" t="s">
        <v>1530</v>
      </c>
      <c r="D102" s="330">
        <v>0.25319999999999998</v>
      </c>
      <c r="E102" s="294"/>
      <c r="F102" s="294"/>
      <c r="G102" s="294"/>
      <c r="H102" s="294"/>
      <c r="I102" s="294"/>
      <c r="J102" s="294"/>
      <c r="K102" s="294"/>
      <c r="L102" s="294"/>
      <c r="M102" s="294"/>
      <c r="N102" s="294"/>
      <c r="O102" s="294"/>
      <c r="P102" s="294"/>
      <c r="Q102" s="295"/>
    </row>
    <row r="103" spans="2:17" x14ac:dyDescent="0.35">
      <c r="B103" s="301"/>
      <c r="C103" s="307" t="s">
        <v>92</v>
      </c>
      <c r="D103" s="327"/>
      <c r="E103" s="294"/>
      <c r="F103" s="294"/>
      <c r="G103" s="294"/>
      <c r="H103" s="294"/>
      <c r="I103" s="294"/>
      <c r="J103" s="294"/>
      <c r="K103" s="294"/>
      <c r="L103" s="294"/>
      <c r="M103" s="294"/>
      <c r="N103" s="294"/>
      <c r="O103" s="294"/>
      <c r="P103" s="294"/>
      <c r="Q103" s="295"/>
    </row>
    <row r="104" spans="2:17" x14ac:dyDescent="0.35">
      <c r="B104" s="301"/>
      <c r="C104" s="307" t="s">
        <v>1369</v>
      </c>
      <c r="D104" s="327"/>
      <c r="E104" s="294"/>
      <c r="F104" s="294"/>
      <c r="G104" s="294"/>
      <c r="H104" s="294"/>
      <c r="I104" s="294"/>
      <c r="J104" s="294"/>
      <c r="K104" s="294"/>
      <c r="L104" s="294"/>
      <c r="M104" s="294"/>
      <c r="N104" s="294"/>
      <c r="O104" s="294"/>
      <c r="P104" s="294"/>
      <c r="Q104" s="295"/>
    </row>
    <row r="105" spans="2:17" x14ac:dyDescent="0.35">
      <c r="B105" s="301"/>
      <c r="C105" s="294"/>
      <c r="D105" s="294"/>
      <c r="E105" s="294"/>
      <c r="F105" s="294"/>
      <c r="G105" s="294"/>
      <c r="H105" s="294"/>
      <c r="I105" s="294"/>
      <c r="J105" s="294"/>
      <c r="K105" s="294"/>
      <c r="L105" s="294"/>
      <c r="M105" s="294"/>
      <c r="N105" s="294"/>
      <c r="O105" s="294"/>
      <c r="P105" s="294"/>
      <c r="Q105" s="295"/>
    </row>
    <row r="106" spans="2:17" x14ac:dyDescent="0.35">
      <c r="B106" s="301"/>
      <c r="C106" s="294"/>
      <c r="D106" s="294"/>
      <c r="E106" s="294"/>
      <c r="F106" s="294"/>
      <c r="G106" s="294"/>
      <c r="H106" s="294"/>
      <c r="I106" s="294"/>
      <c r="J106" s="294"/>
      <c r="K106" s="294"/>
      <c r="L106" s="294"/>
      <c r="M106" s="294"/>
      <c r="N106" s="294"/>
      <c r="O106" s="294"/>
      <c r="P106" s="294"/>
      <c r="Q106" s="295"/>
    </row>
    <row r="107" spans="2:17" x14ac:dyDescent="0.35">
      <c r="B107" s="301" t="s">
        <v>1587</v>
      </c>
      <c r="C107" s="317" t="s">
        <v>1540</v>
      </c>
      <c r="D107" s="294"/>
      <c r="E107" s="294"/>
      <c r="F107" s="294"/>
      <c r="G107" s="294"/>
      <c r="H107" s="294"/>
      <c r="I107" s="294"/>
      <c r="J107" s="294"/>
      <c r="K107" s="294"/>
      <c r="L107" s="294"/>
      <c r="M107" s="294"/>
      <c r="N107" s="294"/>
      <c r="O107" s="294"/>
      <c r="P107" s="294"/>
      <c r="Q107" s="295"/>
    </row>
    <row r="108" spans="2:17" x14ac:dyDescent="0.35">
      <c r="B108" s="437"/>
      <c r="C108" s="317"/>
      <c r="D108" s="294"/>
      <c r="E108" s="294"/>
      <c r="F108" s="294"/>
      <c r="G108" s="294"/>
      <c r="H108" s="294"/>
      <c r="I108" s="294"/>
      <c r="J108" s="294"/>
      <c r="K108" s="294"/>
      <c r="L108" s="294"/>
      <c r="M108" s="294"/>
      <c r="N108" s="294"/>
      <c r="O108" s="294"/>
      <c r="P108" s="294"/>
      <c r="Q108" s="295"/>
    </row>
    <row r="109" spans="2:17" x14ac:dyDescent="0.35">
      <c r="B109" s="301"/>
      <c r="C109" s="792" t="s">
        <v>1588</v>
      </c>
      <c r="D109" s="793"/>
      <c r="E109" s="439">
        <v>3324</v>
      </c>
      <c r="F109" s="294"/>
      <c r="G109" s="294"/>
      <c r="H109" s="294"/>
      <c r="I109" s="303"/>
      <c r="J109" s="294"/>
      <c r="K109" s="294"/>
      <c r="L109" s="294"/>
      <c r="M109" s="294"/>
      <c r="N109" s="294"/>
      <c r="O109" s="294"/>
      <c r="P109" s="294"/>
      <c r="Q109" s="295"/>
    </row>
    <row r="110" spans="2:17" x14ac:dyDescent="0.35">
      <c r="B110" s="388"/>
      <c r="C110" s="792" t="s">
        <v>1542</v>
      </c>
      <c r="D110" s="793"/>
      <c r="E110" s="440">
        <v>6899201.0514109517</v>
      </c>
      <c r="F110" s="294"/>
      <c r="G110" s="294"/>
      <c r="H110" s="294"/>
      <c r="I110" s="294"/>
      <c r="J110" s="294"/>
      <c r="K110" s="294"/>
      <c r="L110" s="294"/>
      <c r="M110" s="294"/>
      <c r="N110" s="294"/>
      <c r="O110" s="294"/>
      <c r="P110" s="294"/>
      <c r="Q110" s="295"/>
    </row>
    <row r="111" spans="2:17" x14ac:dyDescent="0.35">
      <c r="B111" s="388"/>
      <c r="C111" s="315"/>
      <c r="D111" s="325"/>
      <c r="E111" s="325"/>
      <c r="F111" s="321"/>
      <c r="G111" s="294"/>
      <c r="H111" s="294"/>
      <c r="I111" s="294"/>
      <c r="J111" s="294"/>
      <c r="K111" s="294"/>
      <c r="L111" s="294"/>
      <c r="M111" s="294"/>
      <c r="N111" s="294"/>
      <c r="O111" s="294"/>
      <c r="P111" s="294"/>
      <c r="Q111" s="295"/>
    </row>
    <row r="112" spans="2:17" s="62" customFormat="1" ht="26.5" x14ac:dyDescent="0.35">
      <c r="B112" s="347"/>
      <c r="C112" s="315"/>
      <c r="D112" s="325"/>
      <c r="E112" s="354" t="s">
        <v>1543</v>
      </c>
      <c r="F112" s="321"/>
      <c r="G112" s="321"/>
      <c r="H112" s="321"/>
      <c r="I112" s="324"/>
      <c r="J112" s="324"/>
      <c r="K112" s="324"/>
      <c r="L112" s="324"/>
      <c r="M112" s="324"/>
      <c r="N112" s="324"/>
      <c r="O112" s="324"/>
      <c r="P112" s="324"/>
      <c r="Q112" s="350"/>
    </row>
    <row r="113" spans="2:17" x14ac:dyDescent="0.35">
      <c r="B113" s="388"/>
      <c r="C113" s="792" t="s">
        <v>1544</v>
      </c>
      <c r="D113" s="798"/>
      <c r="E113" s="323">
        <v>7.4881022734065841E-2</v>
      </c>
      <c r="F113" s="441"/>
      <c r="G113" s="294"/>
      <c r="H113" s="294"/>
      <c r="I113" s="294"/>
      <c r="J113" s="294"/>
      <c r="K113" s="294"/>
      <c r="L113" s="294"/>
      <c r="M113" s="294"/>
      <c r="N113" s="294"/>
      <c r="O113" s="294"/>
      <c r="P113" s="294"/>
      <c r="Q113" s="295"/>
    </row>
    <row r="114" spans="2:17" x14ac:dyDescent="0.35">
      <c r="B114" s="388"/>
      <c r="C114" s="792" t="s">
        <v>1545</v>
      </c>
      <c r="D114" s="798"/>
      <c r="E114" s="323">
        <v>9.8249452134600346E-2</v>
      </c>
      <c r="F114" s="441"/>
      <c r="G114" s="294"/>
      <c r="H114" s="294"/>
      <c r="I114" s="294"/>
      <c r="J114" s="294"/>
      <c r="K114" s="294"/>
      <c r="L114" s="294"/>
      <c r="M114" s="294"/>
      <c r="N114" s="294"/>
      <c r="O114" s="294"/>
      <c r="P114" s="294"/>
      <c r="Q114" s="295"/>
    </row>
    <row r="115" spans="2:17" x14ac:dyDescent="0.35">
      <c r="B115" s="388"/>
      <c r="C115" s="294"/>
      <c r="D115" s="294"/>
      <c r="E115" s="294"/>
      <c r="F115" s="294"/>
      <c r="G115" s="294"/>
      <c r="H115" s="294"/>
      <c r="I115" s="294"/>
      <c r="J115" s="294"/>
      <c r="K115" s="294"/>
      <c r="L115" s="294"/>
      <c r="M115" s="294"/>
      <c r="N115" s="294"/>
      <c r="O115" s="294"/>
      <c r="P115" s="294"/>
      <c r="Q115" s="295"/>
    </row>
    <row r="116" spans="2:17" x14ac:dyDescent="0.35">
      <c r="B116" s="388"/>
      <c r="C116" s="294"/>
      <c r="D116" s="294"/>
      <c r="E116" s="294"/>
      <c r="F116" s="294"/>
      <c r="G116" s="294"/>
      <c r="H116" s="294"/>
      <c r="I116" s="294"/>
      <c r="J116" s="294"/>
      <c r="K116" s="294"/>
      <c r="L116" s="294"/>
      <c r="M116" s="294"/>
      <c r="N116" s="294"/>
      <c r="O116" s="294"/>
      <c r="P116" s="294"/>
      <c r="Q116" s="295"/>
    </row>
    <row r="117" spans="2:17" ht="39.5" thickBot="1" x14ac:dyDescent="0.4">
      <c r="B117" s="388"/>
      <c r="C117" s="355" t="s">
        <v>1589</v>
      </c>
      <c r="D117" s="356" t="s">
        <v>1541</v>
      </c>
      <c r="E117" s="356" t="s">
        <v>1312</v>
      </c>
      <c r="F117" s="356" t="s">
        <v>1549</v>
      </c>
      <c r="G117" s="294"/>
      <c r="H117" s="294"/>
      <c r="I117" s="294"/>
      <c r="J117" s="294"/>
      <c r="K117" s="294"/>
      <c r="L117" s="294"/>
      <c r="M117" s="294"/>
      <c r="N117" s="294"/>
      <c r="O117" s="294"/>
      <c r="P117" s="294"/>
      <c r="Q117" s="295"/>
    </row>
    <row r="118" spans="2:17" x14ac:dyDescent="0.35">
      <c r="B118" s="388"/>
      <c r="C118" s="442" t="s">
        <v>1237</v>
      </c>
      <c r="D118" s="618">
        <v>3482</v>
      </c>
      <c r="E118" s="443">
        <v>664.24700100855887</v>
      </c>
      <c r="F118" s="308">
        <v>1.0236719816971383E-2</v>
      </c>
      <c r="G118" s="294"/>
      <c r="H118" s="294"/>
      <c r="I118" s="294"/>
      <c r="J118" s="294"/>
      <c r="K118" s="294"/>
      <c r="L118" s="294"/>
      <c r="M118" s="294"/>
      <c r="N118" s="294"/>
      <c r="O118" s="294"/>
      <c r="P118" s="294"/>
      <c r="Q118" s="295"/>
    </row>
    <row r="119" spans="2:17" x14ac:dyDescent="0.35">
      <c r="B119" s="388"/>
      <c r="C119" s="442" t="s">
        <v>1238</v>
      </c>
      <c r="D119" s="619">
        <v>1308</v>
      </c>
      <c r="E119" s="443">
        <v>941.53842052049686</v>
      </c>
      <c r="F119" s="308">
        <v>1.4510061758875622E-2</v>
      </c>
      <c r="G119" s="294"/>
      <c r="H119" s="294"/>
      <c r="I119" s="294"/>
      <c r="J119" s="294"/>
      <c r="K119" s="294"/>
      <c r="L119" s="294"/>
      <c r="M119" s="294"/>
      <c r="N119" s="294"/>
      <c r="O119" s="294"/>
      <c r="P119" s="294"/>
      <c r="Q119" s="295"/>
    </row>
    <row r="120" spans="2:17" x14ac:dyDescent="0.35">
      <c r="B120" s="388"/>
      <c r="C120" s="442" t="s">
        <v>1239</v>
      </c>
      <c r="D120" s="619">
        <v>2112</v>
      </c>
      <c r="E120" s="443">
        <v>4751.3957882859449</v>
      </c>
      <c r="F120" s="308">
        <v>7.3223826905308653E-2</v>
      </c>
      <c r="G120" s="294"/>
      <c r="H120" s="294"/>
      <c r="I120" s="294"/>
      <c r="J120" s="294"/>
      <c r="K120" s="294"/>
      <c r="L120" s="294"/>
      <c r="M120" s="294"/>
      <c r="N120" s="294"/>
      <c r="O120" s="294"/>
      <c r="P120" s="294"/>
      <c r="Q120" s="295"/>
    </row>
    <row r="121" spans="2:17" x14ac:dyDescent="0.35">
      <c r="B121" s="388"/>
      <c r="C121" s="442" t="s">
        <v>1240</v>
      </c>
      <c r="D121" s="619">
        <v>352</v>
      </c>
      <c r="E121" s="443">
        <v>2527.1219960099993</v>
      </c>
      <c r="F121" s="308">
        <v>3.894551240303832E-2</v>
      </c>
      <c r="G121" s="294"/>
      <c r="H121" s="294"/>
      <c r="I121" s="294"/>
      <c r="J121" s="294"/>
      <c r="K121" s="294"/>
      <c r="L121" s="294"/>
      <c r="M121" s="294"/>
      <c r="N121" s="294"/>
      <c r="O121" s="294"/>
      <c r="P121" s="294"/>
      <c r="Q121" s="295"/>
    </row>
    <row r="122" spans="2:17" x14ac:dyDescent="0.35">
      <c r="B122" s="388"/>
      <c r="C122" s="442" t="s">
        <v>1241</v>
      </c>
      <c r="D122" s="619">
        <v>283</v>
      </c>
      <c r="E122" s="443">
        <v>5872.0308499550001</v>
      </c>
      <c r="F122" s="308">
        <v>9.0493949504225374E-2</v>
      </c>
      <c r="G122" s="294"/>
      <c r="H122" s="294"/>
      <c r="I122" s="294"/>
      <c r="J122" s="294"/>
      <c r="K122" s="294"/>
      <c r="L122" s="294"/>
      <c r="M122" s="294"/>
      <c r="N122" s="294"/>
      <c r="O122" s="294"/>
      <c r="P122" s="294"/>
      <c r="Q122" s="295"/>
    </row>
    <row r="123" spans="2:17" x14ac:dyDescent="0.35">
      <c r="B123" s="388"/>
      <c r="C123" s="442" t="s">
        <v>1242</v>
      </c>
      <c r="D123" s="619">
        <v>27</v>
      </c>
      <c r="E123" s="443">
        <v>1814.9812670500003</v>
      </c>
      <c r="F123" s="308">
        <v>2.7970701675178764E-2</v>
      </c>
      <c r="G123" s="294"/>
      <c r="H123" s="294"/>
      <c r="I123" s="294"/>
      <c r="J123" s="294"/>
      <c r="K123" s="294"/>
      <c r="L123" s="294"/>
      <c r="M123" s="294"/>
      <c r="N123" s="294"/>
      <c r="O123" s="294"/>
      <c r="P123" s="294"/>
      <c r="Q123" s="295"/>
    </row>
    <row r="124" spans="2:17" x14ac:dyDescent="0.35">
      <c r="B124" s="388"/>
      <c r="C124" s="442" t="s">
        <v>1243</v>
      </c>
      <c r="D124" s="620">
        <v>32</v>
      </c>
      <c r="E124" s="444">
        <v>6361.6289720600016</v>
      </c>
      <c r="F124" s="308">
        <v>9.8039153007281402E-2</v>
      </c>
      <c r="G124" s="294"/>
      <c r="H124" s="294"/>
      <c r="I124" s="294"/>
      <c r="J124" s="294"/>
      <c r="K124" s="294"/>
      <c r="L124" s="294"/>
      <c r="M124" s="294"/>
      <c r="N124" s="294"/>
      <c r="O124" s="294"/>
      <c r="P124" s="294"/>
      <c r="Q124" s="295"/>
    </row>
    <row r="125" spans="2:17" x14ac:dyDescent="0.35">
      <c r="B125" s="388"/>
      <c r="C125" s="358" t="s">
        <v>1319</v>
      </c>
      <c r="D125" s="359">
        <f>SUM(D118:D124)</f>
        <v>7596</v>
      </c>
      <c r="E125" s="359">
        <f>SUM(E118:E124)</f>
        <v>22932.944294890003</v>
      </c>
      <c r="F125" s="360">
        <f>SUM(F118:F124)</f>
        <v>0.35341992507087949</v>
      </c>
      <c r="G125" s="294"/>
      <c r="H125" s="294"/>
      <c r="I125" s="294"/>
      <c r="J125" s="294"/>
      <c r="K125" s="294"/>
      <c r="L125" s="294"/>
      <c r="M125" s="294"/>
      <c r="N125" s="294"/>
      <c r="O125" s="294"/>
      <c r="P125" s="294"/>
      <c r="Q125" s="295"/>
    </row>
    <row r="126" spans="2:17" x14ac:dyDescent="0.35">
      <c r="B126" s="388"/>
      <c r="C126" s="294"/>
      <c r="D126" s="294"/>
      <c r="E126" s="294"/>
      <c r="F126" s="294"/>
      <c r="G126" s="294"/>
      <c r="H126" s="294"/>
      <c r="I126" s="294"/>
      <c r="J126" s="294"/>
      <c r="K126" s="294"/>
      <c r="L126" s="294"/>
      <c r="M126" s="294"/>
      <c r="N126" s="294"/>
      <c r="O126" s="294"/>
      <c r="P126" s="294"/>
      <c r="Q126" s="295"/>
    </row>
    <row r="127" spans="2:17" x14ac:dyDescent="0.35">
      <c r="B127" s="437"/>
      <c r="C127" s="294"/>
      <c r="D127" s="294"/>
      <c r="E127" s="294"/>
      <c r="F127" s="294"/>
      <c r="G127" s="294"/>
      <c r="H127" s="294"/>
      <c r="I127" s="294"/>
      <c r="J127" s="294"/>
      <c r="K127" s="294"/>
      <c r="L127" s="294"/>
      <c r="M127" s="294"/>
      <c r="N127" s="294"/>
      <c r="O127" s="294"/>
      <c r="P127" s="294"/>
      <c r="Q127" s="295"/>
    </row>
    <row r="128" spans="2:17" x14ac:dyDescent="0.35">
      <c r="B128" s="437" t="s">
        <v>1590</v>
      </c>
      <c r="C128" s="317" t="s">
        <v>1591</v>
      </c>
      <c r="D128" s="294"/>
      <c r="E128" s="294"/>
      <c r="F128" s="294"/>
      <c r="G128" s="294"/>
      <c r="H128" s="294"/>
      <c r="I128" s="294"/>
      <c r="J128" s="294"/>
      <c r="K128" s="294"/>
      <c r="L128" s="294"/>
      <c r="M128" s="294"/>
      <c r="N128" s="294"/>
      <c r="O128" s="294"/>
      <c r="P128" s="294"/>
      <c r="Q128" s="295"/>
    </row>
    <row r="129" spans="2:17" x14ac:dyDescent="0.35">
      <c r="B129" s="437"/>
      <c r="C129" s="294"/>
      <c r="D129" s="294"/>
      <c r="E129" s="294"/>
      <c r="F129" s="294"/>
      <c r="G129" s="294"/>
      <c r="H129" s="294"/>
      <c r="I129" s="294"/>
      <c r="J129" s="294"/>
      <c r="K129" s="294"/>
      <c r="L129" s="294"/>
      <c r="M129" s="294"/>
      <c r="N129" s="294"/>
      <c r="O129" s="294"/>
      <c r="P129" s="294"/>
      <c r="Q129" s="295"/>
    </row>
    <row r="130" spans="2:17" x14ac:dyDescent="0.35">
      <c r="B130" s="437"/>
      <c r="C130" s="294"/>
      <c r="D130" s="294"/>
      <c r="E130" s="294"/>
      <c r="F130" s="294"/>
      <c r="G130" s="294"/>
      <c r="H130" s="294"/>
      <c r="I130" s="294"/>
      <c r="J130" s="294"/>
      <c r="K130" s="294"/>
      <c r="L130" s="294"/>
      <c r="M130" s="294"/>
      <c r="N130" s="294"/>
      <c r="O130" s="294"/>
      <c r="P130" s="294"/>
      <c r="Q130" s="295"/>
    </row>
    <row r="131" spans="2:17" x14ac:dyDescent="0.35">
      <c r="B131" s="437"/>
      <c r="C131" s="294"/>
      <c r="D131" s="445" t="s">
        <v>1319</v>
      </c>
      <c r="E131" s="445" t="s">
        <v>1592</v>
      </c>
      <c r="F131" s="445" t="s">
        <v>1593</v>
      </c>
      <c r="G131" s="294"/>
      <c r="H131" s="294"/>
      <c r="I131" s="294"/>
      <c r="J131" s="294"/>
      <c r="K131" s="294"/>
      <c r="L131" s="294"/>
      <c r="M131" s="294"/>
      <c r="N131" s="294"/>
      <c r="O131" s="294"/>
      <c r="P131" s="294"/>
      <c r="Q131" s="295"/>
    </row>
    <row r="132" spans="2:17" x14ac:dyDescent="0.35">
      <c r="B132" s="437"/>
      <c r="C132" s="446" t="s">
        <v>1312</v>
      </c>
      <c r="D132" s="362">
        <f>E132+F132</f>
        <v>0</v>
      </c>
      <c r="E132" s="362">
        <v>0</v>
      </c>
      <c r="F132" s="363">
        <f>SUM(E138:E150)</f>
        <v>0</v>
      </c>
      <c r="G132" s="294"/>
      <c r="H132" s="294"/>
      <c r="I132" s="294"/>
      <c r="J132" s="294"/>
      <c r="K132" s="294"/>
      <c r="L132" s="294"/>
      <c r="M132" s="294"/>
      <c r="N132" s="294"/>
      <c r="O132" s="294"/>
      <c r="P132" s="294"/>
      <c r="Q132" s="295"/>
    </row>
    <row r="133" spans="2:17" x14ac:dyDescent="0.35">
      <c r="B133" s="437"/>
      <c r="C133" s="315"/>
      <c r="D133" s="324"/>
      <c r="E133" s="324"/>
      <c r="F133" s="302"/>
      <c r="G133" s="324"/>
      <c r="H133" s="294"/>
      <c r="I133" s="294"/>
      <c r="J133" s="294"/>
      <c r="K133" s="294"/>
      <c r="L133" s="294"/>
      <c r="M133" s="294"/>
      <c r="N133" s="294"/>
      <c r="O133" s="294"/>
      <c r="P133" s="294"/>
      <c r="Q133" s="295"/>
    </row>
    <row r="134" spans="2:17" x14ac:dyDescent="0.35">
      <c r="B134" s="301"/>
      <c r="C134" s="332"/>
      <c r="D134" s="294"/>
      <c r="E134" s="294"/>
      <c r="F134" s="294"/>
      <c r="G134" s="303"/>
      <c r="H134" s="294"/>
      <c r="I134" s="294"/>
      <c r="J134" s="294"/>
      <c r="K134" s="294"/>
      <c r="L134" s="294"/>
      <c r="M134" s="294"/>
      <c r="N134" s="294"/>
      <c r="O134" s="294"/>
      <c r="P134" s="294"/>
      <c r="Q134" s="295"/>
    </row>
    <row r="135" spans="2:17" s="324" customFormat="1" x14ac:dyDescent="0.35">
      <c r="B135" s="347"/>
      <c r="C135" s="776" t="s">
        <v>1594</v>
      </c>
      <c r="D135" s="777"/>
      <c r="E135" s="777"/>
      <c r="F135" s="777"/>
      <c r="G135" s="777"/>
      <c r="H135" s="777"/>
      <c r="I135" s="777"/>
      <c r="J135" s="777"/>
      <c r="K135" s="777"/>
      <c r="L135" s="777"/>
      <c r="M135" s="777"/>
      <c r="N135" s="778"/>
      <c r="Q135" s="350"/>
    </row>
    <row r="136" spans="2:17" ht="26.25" customHeight="1" x14ac:dyDescent="0.35">
      <c r="B136" s="301"/>
      <c r="C136" s="750" t="s">
        <v>1556</v>
      </c>
      <c r="D136" s="750" t="s">
        <v>1557</v>
      </c>
      <c r="E136" s="779" t="s">
        <v>1558</v>
      </c>
      <c r="F136" s="781" t="s">
        <v>1285</v>
      </c>
      <c r="G136" s="782"/>
      <c r="H136" s="783"/>
      <c r="I136" s="779" t="s">
        <v>1559</v>
      </c>
      <c r="J136" s="779" t="s">
        <v>1560</v>
      </c>
      <c r="K136" s="799" t="s">
        <v>1561</v>
      </c>
      <c r="L136" s="800"/>
      <c r="M136" s="800"/>
      <c r="N136" s="801"/>
      <c r="O136" s="294"/>
      <c r="P136" s="294"/>
      <c r="Q136" s="295"/>
    </row>
    <row r="137" spans="2:17" x14ac:dyDescent="0.35">
      <c r="B137" s="301"/>
      <c r="C137" s="751"/>
      <c r="D137" s="751"/>
      <c r="E137" s="780"/>
      <c r="F137" s="364" t="s">
        <v>1289</v>
      </c>
      <c r="G137" s="364" t="s">
        <v>1290</v>
      </c>
      <c r="H137" s="364" t="s">
        <v>1291</v>
      </c>
      <c r="I137" s="780"/>
      <c r="J137" s="780"/>
      <c r="K137" s="802"/>
      <c r="L137" s="803"/>
      <c r="M137" s="803"/>
      <c r="N137" s="804"/>
      <c r="O137" s="294"/>
      <c r="P137" s="294"/>
      <c r="Q137" s="295"/>
    </row>
    <row r="138" spans="2:17" x14ac:dyDescent="0.35">
      <c r="B138" s="301"/>
      <c r="C138" s="447"/>
      <c r="D138" s="448"/>
      <c r="E138" s="449"/>
      <c r="F138" s="449"/>
      <c r="G138" s="449"/>
      <c r="H138" s="449"/>
      <c r="I138" s="448"/>
      <c r="J138" s="450"/>
      <c r="K138" s="796"/>
      <c r="L138" s="797"/>
      <c r="M138" s="797"/>
      <c r="N138" s="797"/>
      <c r="O138" s="294"/>
      <c r="P138" s="294"/>
      <c r="Q138" s="295"/>
    </row>
    <row r="139" spans="2:17" x14ac:dyDescent="0.35">
      <c r="B139" s="301"/>
      <c r="C139" s="447"/>
      <c r="D139" s="451"/>
      <c r="E139" s="449"/>
      <c r="F139" s="449"/>
      <c r="G139" s="449"/>
      <c r="H139" s="449"/>
      <c r="I139" s="451"/>
      <c r="J139" s="452"/>
      <c r="K139" s="805"/>
      <c r="L139" s="797"/>
      <c r="M139" s="797"/>
      <c r="N139" s="797"/>
      <c r="O139" s="294"/>
      <c r="P139" s="294"/>
      <c r="Q139" s="295"/>
    </row>
    <row r="140" spans="2:17" x14ac:dyDescent="0.35">
      <c r="B140" s="301"/>
      <c r="C140" s="447"/>
      <c r="D140" s="448"/>
      <c r="E140" s="449"/>
      <c r="F140" s="449"/>
      <c r="G140" s="449"/>
      <c r="H140" s="449"/>
      <c r="I140" s="448"/>
      <c r="J140" s="450"/>
      <c r="K140" s="796"/>
      <c r="L140" s="797"/>
      <c r="M140" s="797"/>
      <c r="N140" s="797"/>
      <c r="O140" s="294"/>
      <c r="P140" s="294"/>
      <c r="Q140" s="295"/>
    </row>
    <row r="141" spans="2:17" x14ac:dyDescent="0.35">
      <c r="B141" s="301"/>
      <c r="C141" s="447"/>
      <c r="D141" s="448"/>
      <c r="E141" s="449"/>
      <c r="F141" s="449"/>
      <c r="G141" s="449"/>
      <c r="H141" s="449"/>
      <c r="I141" s="448"/>
      <c r="J141" s="450"/>
      <c r="K141" s="796"/>
      <c r="L141" s="797"/>
      <c r="M141" s="797"/>
      <c r="N141" s="797"/>
      <c r="O141" s="294"/>
      <c r="P141" s="294"/>
      <c r="Q141" s="295"/>
    </row>
    <row r="142" spans="2:17" x14ac:dyDescent="0.35">
      <c r="B142" s="301"/>
      <c r="C142" s="447"/>
      <c r="D142" s="448"/>
      <c r="E142" s="449"/>
      <c r="F142" s="449"/>
      <c r="G142" s="449"/>
      <c r="H142" s="449"/>
      <c r="I142" s="448"/>
      <c r="J142" s="450"/>
      <c r="K142" s="796"/>
      <c r="L142" s="797"/>
      <c r="M142" s="797"/>
      <c r="N142" s="797"/>
      <c r="O142" s="294"/>
      <c r="P142" s="294"/>
      <c r="Q142" s="295"/>
    </row>
    <row r="143" spans="2:17" x14ac:dyDescent="0.35">
      <c r="B143" s="301"/>
      <c r="C143" s="447"/>
      <c r="D143" s="448"/>
      <c r="E143" s="449"/>
      <c r="F143" s="449"/>
      <c r="G143" s="449"/>
      <c r="H143" s="449"/>
      <c r="I143" s="448"/>
      <c r="J143" s="450"/>
      <c r="K143" s="796"/>
      <c r="L143" s="797"/>
      <c r="M143" s="797"/>
      <c r="N143" s="797"/>
      <c r="O143" s="294"/>
      <c r="P143" s="294"/>
      <c r="Q143" s="295"/>
    </row>
    <row r="144" spans="2:17" x14ac:dyDescent="0.35">
      <c r="B144" s="301"/>
      <c r="C144" s="447"/>
      <c r="D144" s="448"/>
      <c r="E144" s="449"/>
      <c r="F144" s="449"/>
      <c r="G144" s="449"/>
      <c r="H144" s="449"/>
      <c r="I144" s="448"/>
      <c r="J144" s="450"/>
      <c r="K144" s="796"/>
      <c r="L144" s="797"/>
      <c r="M144" s="797"/>
      <c r="N144" s="797"/>
      <c r="O144" s="294"/>
      <c r="P144" s="294"/>
      <c r="Q144" s="295"/>
    </row>
    <row r="145" spans="2:17" x14ac:dyDescent="0.35">
      <c r="B145" s="301"/>
      <c r="C145" s="447"/>
      <c r="D145" s="448"/>
      <c r="E145" s="449"/>
      <c r="F145" s="449"/>
      <c r="G145" s="449"/>
      <c r="H145" s="449"/>
      <c r="I145" s="448"/>
      <c r="J145" s="450"/>
      <c r="K145" s="796"/>
      <c r="L145" s="797"/>
      <c r="M145" s="797"/>
      <c r="N145" s="797"/>
      <c r="O145" s="294"/>
      <c r="P145" s="294"/>
      <c r="Q145" s="295"/>
    </row>
    <row r="146" spans="2:17" x14ac:dyDescent="0.35">
      <c r="B146" s="301"/>
      <c r="C146" s="447"/>
      <c r="D146" s="448"/>
      <c r="E146" s="449"/>
      <c r="F146" s="449"/>
      <c r="G146" s="449"/>
      <c r="H146" s="449"/>
      <c r="I146" s="448"/>
      <c r="J146" s="450"/>
      <c r="K146" s="796"/>
      <c r="L146" s="797"/>
      <c r="M146" s="797"/>
      <c r="N146" s="797"/>
      <c r="O146" s="294"/>
      <c r="P146" s="294"/>
      <c r="Q146" s="295"/>
    </row>
    <row r="147" spans="2:17" x14ac:dyDescent="0.35">
      <c r="B147" s="301"/>
      <c r="C147" s="447"/>
      <c r="D147" s="448"/>
      <c r="E147" s="449"/>
      <c r="F147" s="449"/>
      <c r="G147" s="449"/>
      <c r="H147" s="449"/>
      <c r="I147" s="448"/>
      <c r="J147" s="450"/>
      <c r="K147" s="796"/>
      <c r="L147" s="797"/>
      <c r="M147" s="797"/>
      <c r="N147" s="797"/>
      <c r="O147" s="294"/>
      <c r="P147" s="294"/>
      <c r="Q147" s="295"/>
    </row>
    <row r="148" spans="2:17" x14ac:dyDescent="0.35">
      <c r="B148" s="301"/>
      <c r="C148" s="447"/>
      <c r="D148" s="448"/>
      <c r="E148" s="449"/>
      <c r="F148" s="449"/>
      <c r="G148" s="449"/>
      <c r="H148" s="449"/>
      <c r="I148" s="448"/>
      <c r="J148" s="450"/>
      <c r="K148" s="796"/>
      <c r="L148" s="797"/>
      <c r="M148" s="797"/>
      <c r="N148" s="797"/>
      <c r="O148" s="294"/>
      <c r="P148" s="294"/>
      <c r="Q148" s="295"/>
    </row>
    <row r="149" spans="2:17" x14ac:dyDescent="0.35">
      <c r="B149" s="301"/>
      <c r="C149" s="447"/>
      <c r="D149" s="448"/>
      <c r="E149" s="449"/>
      <c r="F149" s="449"/>
      <c r="G149" s="449"/>
      <c r="H149" s="449"/>
      <c r="I149" s="448"/>
      <c r="J149" s="450"/>
      <c r="K149" s="796"/>
      <c r="L149" s="797"/>
      <c r="M149" s="797"/>
      <c r="N149" s="797"/>
      <c r="O149" s="294"/>
      <c r="P149" s="294"/>
      <c r="Q149" s="295"/>
    </row>
    <row r="150" spans="2:17" x14ac:dyDescent="0.35">
      <c r="B150" s="301"/>
      <c r="C150" s="447"/>
      <c r="D150" s="448"/>
      <c r="E150" s="449"/>
      <c r="F150" s="449"/>
      <c r="G150" s="449"/>
      <c r="H150" s="449"/>
      <c r="I150" s="448"/>
      <c r="J150" s="450"/>
      <c r="K150" s="796"/>
      <c r="L150" s="797"/>
      <c r="M150" s="797"/>
      <c r="N150" s="797"/>
      <c r="O150" s="294"/>
      <c r="P150" s="294"/>
      <c r="Q150" s="295"/>
    </row>
    <row r="151" spans="2:17" x14ac:dyDescent="0.35">
      <c r="B151" s="301"/>
      <c r="C151" s="453"/>
      <c r="D151" s="453"/>
      <c r="E151" s="453"/>
      <c r="F151" s="453"/>
      <c r="G151" s="453"/>
      <c r="H151" s="453"/>
      <c r="I151" s="453"/>
      <c r="J151" s="453"/>
      <c r="K151" s="806"/>
      <c r="L151" s="797"/>
      <c r="M151" s="797"/>
      <c r="N151" s="797"/>
      <c r="O151" s="294"/>
      <c r="P151" s="294"/>
      <c r="Q151" s="295"/>
    </row>
    <row r="152" spans="2:17" ht="15" thickBot="1" x14ac:dyDescent="0.4">
      <c r="B152" s="373"/>
      <c r="C152" s="374"/>
      <c r="D152" s="374"/>
      <c r="E152" s="374"/>
      <c r="F152" s="374"/>
      <c r="G152" s="374"/>
      <c r="H152" s="374"/>
      <c r="I152" s="374"/>
      <c r="J152" s="374"/>
      <c r="K152" s="374"/>
      <c r="L152" s="374"/>
      <c r="M152" s="374"/>
      <c r="N152" s="374"/>
      <c r="O152" s="374"/>
      <c r="P152" s="374"/>
      <c r="Q152" s="375"/>
    </row>
  </sheetData>
  <mergeCells count="48">
    <mergeCell ref="K149:N149"/>
    <mergeCell ref="K150:N150"/>
    <mergeCell ref="K151:N151"/>
    <mergeCell ref="K143:N143"/>
    <mergeCell ref="K144:N144"/>
    <mergeCell ref="K145:N145"/>
    <mergeCell ref="K146:N146"/>
    <mergeCell ref="K147:N147"/>
    <mergeCell ref="K148:N148"/>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C109:D109"/>
    <mergeCell ref="C63:D63"/>
    <mergeCell ref="C64:D64"/>
    <mergeCell ref="C65:D65"/>
    <mergeCell ref="C66:D66"/>
    <mergeCell ref="C67:D67"/>
    <mergeCell ref="C68:D68"/>
    <mergeCell ref="C69:D69"/>
    <mergeCell ref="C70:D70"/>
    <mergeCell ref="C71:D71"/>
    <mergeCell ref="C72:D72"/>
    <mergeCell ref="C73:D73"/>
    <mergeCell ref="C62:D62"/>
    <mergeCell ref="D4:F4"/>
    <mergeCell ref="C28:C33"/>
    <mergeCell ref="C35:C36"/>
    <mergeCell ref="C37:D37"/>
    <mergeCell ref="C44:C49"/>
    <mergeCell ref="C51:C52"/>
    <mergeCell ref="C53:D53"/>
    <mergeCell ref="C58:D58"/>
    <mergeCell ref="C60:D60"/>
    <mergeCell ref="C61:D61"/>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A1:DK77"/>
  <sheetViews>
    <sheetView showGridLines="0" topLeftCell="A19" zoomScale="80" zoomScaleNormal="80" workbookViewId="0">
      <selection activeCell="E38" sqref="E38"/>
    </sheetView>
  </sheetViews>
  <sheetFormatPr baseColWidth="10" defaultColWidth="11.453125" defaultRowHeight="14.5" x14ac:dyDescent="0.35"/>
  <cols>
    <col min="1" max="1" width="5.81640625" style="62" customWidth="1"/>
    <col min="2" max="2" width="5.54296875" customWidth="1"/>
    <col min="3" max="3" width="18.453125" customWidth="1"/>
    <col min="4" max="4" width="16.453125" customWidth="1"/>
    <col min="9" max="9" width="20.26953125" customWidth="1"/>
    <col min="10" max="115" width="11.453125" style="62"/>
  </cols>
  <sheetData>
    <row r="1" spans="1:115" ht="15" thickBot="1" x14ac:dyDescent="0.4"/>
    <row r="2" spans="1:115" s="292" customFormat="1" x14ac:dyDescent="0.35">
      <c r="A2" s="62"/>
      <c r="B2" s="454"/>
      <c r="C2" s="289" t="s">
        <v>1407</v>
      </c>
      <c r="D2" s="290"/>
      <c r="E2" s="290"/>
      <c r="F2" s="290"/>
      <c r="G2" s="290"/>
      <c r="H2" s="290"/>
      <c r="I2" s="291"/>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row>
    <row r="3" spans="1:115" x14ac:dyDescent="0.35">
      <c r="B3" s="382"/>
      <c r="C3" s="294"/>
      <c r="D3" s="294"/>
      <c r="E3" s="294"/>
      <c r="F3" s="294"/>
      <c r="G3" s="294"/>
      <c r="H3" s="294"/>
      <c r="I3" s="295"/>
    </row>
    <row r="4" spans="1:115" x14ac:dyDescent="0.35">
      <c r="B4" s="382"/>
      <c r="C4" s="296" t="s">
        <v>1408</v>
      </c>
      <c r="D4" s="756" t="s">
        <v>1232</v>
      </c>
      <c r="E4" s="756"/>
      <c r="F4" s="756"/>
      <c r="G4" s="294"/>
      <c r="H4" s="294"/>
      <c r="I4" s="295"/>
    </row>
    <row r="5" spans="1:115" x14ac:dyDescent="0.35">
      <c r="B5" s="382"/>
      <c r="C5" s="296" t="s">
        <v>1279</v>
      </c>
      <c r="D5" s="149">
        <f>'D1. NTT Overview'!D5</f>
        <v>44469</v>
      </c>
      <c r="E5" s="294"/>
      <c r="F5" s="294"/>
      <c r="G5" s="294"/>
      <c r="H5" s="294"/>
      <c r="I5" s="295"/>
    </row>
    <row r="6" spans="1:115" x14ac:dyDescent="0.35">
      <c r="B6" s="382"/>
      <c r="C6" s="294"/>
      <c r="D6" s="294"/>
      <c r="E6" s="294"/>
      <c r="F6" s="294"/>
      <c r="G6" s="294"/>
      <c r="H6" s="294"/>
      <c r="I6" s="295"/>
    </row>
    <row r="7" spans="1:115" s="459" customFormat="1" ht="13" x14ac:dyDescent="0.3">
      <c r="A7" s="455"/>
      <c r="B7" s="456">
        <v>6</v>
      </c>
      <c r="C7" s="457" t="s">
        <v>1387</v>
      </c>
      <c r="D7" s="457"/>
      <c r="E7" s="457"/>
      <c r="F7" s="457"/>
      <c r="G7" s="457"/>
      <c r="H7" s="457"/>
      <c r="I7" s="458"/>
      <c r="J7" s="455"/>
      <c r="K7" s="455"/>
      <c r="L7" s="455"/>
      <c r="M7" s="455"/>
      <c r="N7" s="455"/>
      <c r="O7" s="455"/>
      <c r="P7" s="455"/>
      <c r="Q7" s="455"/>
      <c r="R7" s="455"/>
      <c r="S7" s="455"/>
      <c r="T7" s="455"/>
      <c r="U7" s="455"/>
      <c r="V7" s="455"/>
      <c r="W7" s="455"/>
      <c r="X7" s="455"/>
      <c r="Y7" s="455"/>
      <c r="Z7" s="455"/>
      <c r="AA7" s="455"/>
      <c r="AB7" s="455"/>
      <c r="AC7" s="455"/>
      <c r="AD7" s="455"/>
      <c r="AE7" s="455"/>
      <c r="AF7" s="455"/>
      <c r="AG7" s="455"/>
      <c r="AH7" s="455"/>
      <c r="AI7" s="455"/>
      <c r="AJ7" s="455"/>
      <c r="AK7" s="455"/>
      <c r="AL7" s="455"/>
      <c r="AM7" s="455"/>
      <c r="AN7" s="455"/>
      <c r="AO7" s="455"/>
      <c r="AP7" s="455"/>
      <c r="AQ7" s="455"/>
      <c r="AR7" s="455"/>
      <c r="AS7" s="455"/>
      <c r="AT7" s="455"/>
      <c r="AU7" s="455"/>
      <c r="AV7" s="455"/>
      <c r="AW7" s="455"/>
      <c r="AX7" s="455"/>
      <c r="AY7" s="455"/>
      <c r="AZ7" s="455"/>
      <c r="BA7" s="455"/>
      <c r="BB7" s="455"/>
      <c r="BC7" s="455"/>
      <c r="BD7" s="455"/>
      <c r="BE7" s="455"/>
      <c r="BF7" s="455"/>
      <c r="BG7" s="455"/>
      <c r="BH7" s="455"/>
      <c r="BI7" s="455"/>
      <c r="BJ7" s="455"/>
      <c r="BK7" s="455"/>
      <c r="BL7" s="455"/>
      <c r="BM7" s="455"/>
      <c r="BN7" s="455"/>
      <c r="BO7" s="455"/>
      <c r="BP7" s="455"/>
      <c r="BQ7" s="455"/>
      <c r="BR7" s="455"/>
      <c r="BS7" s="455"/>
      <c r="BT7" s="455"/>
      <c r="BU7" s="455"/>
      <c r="BV7" s="455"/>
      <c r="BW7" s="455"/>
      <c r="BX7" s="455"/>
      <c r="BY7" s="455"/>
      <c r="BZ7" s="455"/>
      <c r="CA7" s="455"/>
      <c r="CB7" s="455"/>
      <c r="CC7" s="455"/>
      <c r="CD7" s="455"/>
      <c r="CE7" s="455"/>
      <c r="CF7" s="455"/>
      <c r="CG7" s="455"/>
      <c r="CH7" s="455"/>
      <c r="CI7" s="455"/>
      <c r="CJ7" s="455"/>
      <c r="CK7" s="455"/>
      <c r="CL7" s="455"/>
      <c r="CM7" s="455"/>
      <c r="CN7" s="455"/>
      <c r="CO7" s="455"/>
      <c r="CP7" s="455"/>
      <c r="CQ7" s="455"/>
      <c r="CR7" s="455"/>
      <c r="CS7" s="455"/>
      <c r="CT7" s="455"/>
      <c r="CU7" s="455"/>
      <c r="CV7" s="455"/>
      <c r="CW7" s="455"/>
      <c r="CX7" s="455"/>
      <c r="CY7" s="455"/>
      <c r="CZ7" s="455"/>
      <c r="DA7" s="455"/>
      <c r="DB7" s="455"/>
      <c r="DC7" s="455"/>
      <c r="DD7" s="455"/>
      <c r="DE7" s="455"/>
      <c r="DF7" s="455"/>
      <c r="DG7" s="455"/>
      <c r="DH7" s="455"/>
      <c r="DI7" s="455"/>
      <c r="DJ7" s="455"/>
      <c r="DK7" s="455"/>
    </row>
    <row r="8" spans="1:115" x14ac:dyDescent="0.35">
      <c r="B8" s="293"/>
      <c r="C8" s="294"/>
      <c r="D8" s="294"/>
      <c r="E8" s="294"/>
      <c r="F8" s="294"/>
      <c r="G8" s="294"/>
      <c r="H8" s="294"/>
      <c r="I8" s="295"/>
    </row>
    <row r="9" spans="1:115" x14ac:dyDescent="0.35">
      <c r="B9" s="293"/>
      <c r="C9" s="294"/>
      <c r="D9" s="294"/>
      <c r="E9" s="294"/>
      <c r="F9" s="294"/>
      <c r="G9" s="294"/>
      <c r="H9" s="294"/>
      <c r="I9" s="295"/>
    </row>
    <row r="10" spans="1:115" x14ac:dyDescent="0.35">
      <c r="B10" s="293" t="s">
        <v>1388</v>
      </c>
      <c r="C10" s="332" t="s">
        <v>1389</v>
      </c>
      <c r="D10" s="294"/>
      <c r="E10" s="294"/>
      <c r="F10" s="294"/>
      <c r="G10" s="294"/>
      <c r="H10" s="294"/>
      <c r="I10" s="295"/>
    </row>
    <row r="11" spans="1:115" x14ac:dyDescent="0.35">
      <c r="B11" s="293"/>
      <c r="C11" s="294"/>
      <c r="D11" s="294"/>
      <c r="E11" s="294"/>
      <c r="F11" s="294"/>
      <c r="G11" s="294"/>
      <c r="H11" s="294"/>
      <c r="I11" s="295"/>
    </row>
    <row r="12" spans="1:115" x14ac:dyDescent="0.35">
      <c r="B12" s="293"/>
      <c r="C12" s="336" t="s">
        <v>1595</v>
      </c>
      <c r="D12" s="294"/>
      <c r="E12" s="294"/>
      <c r="F12" s="294"/>
      <c r="G12" s="294"/>
      <c r="H12" s="294"/>
      <c r="I12" s="295"/>
    </row>
    <row r="13" spans="1:115" x14ac:dyDescent="0.35">
      <c r="B13" s="293"/>
      <c r="C13" s="303"/>
      <c r="D13" s="294"/>
      <c r="E13" s="294"/>
      <c r="F13" s="294"/>
      <c r="G13" s="294"/>
      <c r="H13" s="294"/>
      <c r="I13" s="295"/>
    </row>
    <row r="14" spans="1:115" x14ac:dyDescent="0.35">
      <c r="B14" s="293"/>
      <c r="C14" s="303"/>
      <c r="D14" s="294"/>
      <c r="E14" s="173">
        <v>2021</v>
      </c>
      <c r="F14" s="688">
        <v>2020</v>
      </c>
      <c r="G14" s="563">
        <v>2019</v>
      </c>
      <c r="H14" s="688">
        <v>2018</v>
      </c>
      <c r="I14" s="295"/>
    </row>
    <row r="15" spans="1:115" x14ac:dyDescent="0.35">
      <c r="B15" s="293"/>
      <c r="C15" s="792" t="s">
        <v>1390</v>
      </c>
      <c r="D15" s="793"/>
      <c r="E15" s="361">
        <v>36213.203000000001</v>
      </c>
      <c r="F15" s="361">
        <v>37264.120000000003</v>
      </c>
      <c r="G15" s="361">
        <v>38227.343000000001</v>
      </c>
      <c r="H15" s="361">
        <v>40678.373</v>
      </c>
      <c r="I15" s="295"/>
    </row>
    <row r="16" spans="1:115" x14ac:dyDescent="0.35">
      <c r="B16" s="293"/>
      <c r="C16" s="792" t="s">
        <v>1391</v>
      </c>
      <c r="D16" s="793"/>
      <c r="E16" s="361">
        <v>18644.618999999999</v>
      </c>
      <c r="F16" s="361">
        <v>18560.137999999999</v>
      </c>
      <c r="G16" s="361">
        <v>21642.517</v>
      </c>
      <c r="H16" s="361">
        <v>22125.427</v>
      </c>
      <c r="I16" s="295"/>
    </row>
    <row r="17" spans="2:9" x14ac:dyDescent="0.35">
      <c r="B17" s="293"/>
      <c r="C17" s="721" t="s">
        <v>1392</v>
      </c>
      <c r="D17" s="723"/>
      <c r="E17" s="212">
        <f>E15+E16</f>
        <v>54857.822</v>
      </c>
      <c r="F17" s="212">
        <v>55824.258000000002</v>
      </c>
      <c r="G17" s="212">
        <v>59869.86</v>
      </c>
      <c r="H17" s="212">
        <v>62803.8</v>
      </c>
      <c r="I17" s="295"/>
    </row>
    <row r="18" spans="2:9" x14ac:dyDescent="0.35">
      <c r="B18" s="293"/>
      <c r="C18" s="305"/>
      <c r="D18" s="305"/>
      <c r="E18" s="460"/>
      <c r="F18" s="460"/>
      <c r="G18" s="557"/>
      <c r="H18" s="460"/>
      <c r="I18" s="295"/>
    </row>
    <row r="19" spans="2:9" x14ac:dyDescent="0.35">
      <c r="B19" s="293"/>
      <c r="C19" s="792" t="s">
        <v>1393</v>
      </c>
      <c r="D19" s="793"/>
      <c r="E19" s="361">
        <v>52680.576000000001</v>
      </c>
      <c r="F19" s="361">
        <v>53573.883999999998</v>
      </c>
      <c r="G19" s="361">
        <v>57397.311999999998</v>
      </c>
      <c r="H19" s="461">
        <v>60019.99</v>
      </c>
      <c r="I19" s="295"/>
    </row>
    <row r="20" spans="2:9" x14ac:dyDescent="0.35">
      <c r="B20" s="293"/>
      <c r="C20" s="792" t="s">
        <v>1394</v>
      </c>
      <c r="D20" s="793"/>
      <c r="E20" s="361">
        <v>167.75899999999999</v>
      </c>
      <c r="F20" s="361">
        <v>176.43799999999999</v>
      </c>
      <c r="G20" s="361">
        <v>189.44300000000001</v>
      </c>
      <c r="H20" s="461">
        <v>226.17099999999999</v>
      </c>
      <c r="I20" s="295"/>
    </row>
    <row r="21" spans="2:9" x14ac:dyDescent="0.35">
      <c r="B21" s="293"/>
      <c r="C21" s="792" t="s">
        <v>1395</v>
      </c>
      <c r="D21" s="793"/>
      <c r="E21" s="361">
        <v>1211.4259999999999</v>
      </c>
      <c r="F21" s="361">
        <v>1211.174</v>
      </c>
      <c r="G21" s="361">
        <v>1205.413</v>
      </c>
      <c r="H21" s="461">
        <v>1517.8520000000001</v>
      </c>
      <c r="I21" s="295"/>
    </row>
    <row r="22" spans="2:9" x14ac:dyDescent="0.35">
      <c r="B22" s="293"/>
      <c r="C22" s="792" t="s">
        <v>1396</v>
      </c>
      <c r="D22" s="793"/>
      <c r="E22" s="361">
        <v>0</v>
      </c>
      <c r="F22" s="361">
        <v>0</v>
      </c>
      <c r="G22" s="361">
        <v>8.1989999999999998</v>
      </c>
      <c r="H22" s="461">
        <v>7.9669999999999996</v>
      </c>
      <c r="I22" s="295"/>
    </row>
    <row r="23" spans="2:9" x14ac:dyDescent="0.35">
      <c r="B23" s="293"/>
      <c r="C23" s="792" t="s">
        <v>1397</v>
      </c>
      <c r="D23" s="793"/>
      <c r="E23" s="361">
        <v>639.93399999999997</v>
      </c>
      <c r="F23" s="361">
        <v>614.55899999999997</v>
      </c>
      <c r="G23" s="361">
        <v>648.95899999999995</v>
      </c>
      <c r="H23" s="461">
        <v>612.70100000000002</v>
      </c>
      <c r="I23" s="295"/>
    </row>
    <row r="24" spans="2:9" x14ac:dyDescent="0.35">
      <c r="B24" s="293"/>
      <c r="C24" s="792" t="s">
        <v>1596</v>
      </c>
      <c r="D24" s="793"/>
      <c r="E24" s="361"/>
      <c r="F24" s="361"/>
      <c r="G24" s="361"/>
      <c r="H24" s="461">
        <v>0</v>
      </c>
      <c r="I24" s="295"/>
    </row>
    <row r="25" spans="2:9" x14ac:dyDescent="0.35">
      <c r="B25" s="293"/>
      <c r="C25" s="792" t="s">
        <v>1597</v>
      </c>
      <c r="D25" s="793"/>
      <c r="E25" s="361"/>
      <c r="F25" s="361"/>
      <c r="G25" s="361"/>
      <c r="H25" s="461">
        <v>0</v>
      </c>
      <c r="I25" s="295"/>
    </row>
    <row r="26" spans="2:9" x14ac:dyDescent="0.35">
      <c r="B26" s="293"/>
      <c r="C26" s="792" t="s">
        <v>1598</v>
      </c>
      <c r="D26" s="793"/>
      <c r="E26" s="361">
        <v>158.125</v>
      </c>
      <c r="F26" s="361">
        <v>248.20099999999999</v>
      </c>
      <c r="G26" s="361">
        <v>420.53</v>
      </c>
      <c r="H26" s="461">
        <v>419.11900000000003</v>
      </c>
      <c r="I26" s="295"/>
    </row>
    <row r="27" spans="2:9" x14ac:dyDescent="0.35">
      <c r="B27" s="293"/>
      <c r="C27" s="808" t="s">
        <v>92</v>
      </c>
      <c r="D27" s="809"/>
      <c r="E27" s="361"/>
      <c r="F27" s="361"/>
      <c r="G27" s="361"/>
      <c r="H27" s="363"/>
      <c r="I27" s="295"/>
    </row>
    <row r="28" spans="2:9" x14ac:dyDescent="0.35">
      <c r="B28" s="293"/>
      <c r="C28" s="721" t="s">
        <v>1392</v>
      </c>
      <c r="D28" s="723"/>
      <c r="E28" s="212">
        <f>SUM(E19:E27)</f>
        <v>54857.82</v>
      </c>
      <c r="F28" s="212">
        <v>55824.256000000001</v>
      </c>
      <c r="G28" s="212">
        <v>59869.856</v>
      </c>
      <c r="H28" s="212">
        <v>62803.799999999996</v>
      </c>
      <c r="I28" s="295"/>
    </row>
    <row r="29" spans="2:9" x14ac:dyDescent="0.35">
      <c r="B29" s="293"/>
      <c r="C29" s="305"/>
      <c r="D29" s="305"/>
      <c r="E29" s="460"/>
      <c r="F29" s="460"/>
      <c r="G29" s="557"/>
      <c r="H29" s="460"/>
      <c r="I29" s="295"/>
    </row>
    <row r="30" spans="2:9" x14ac:dyDescent="0.35">
      <c r="B30" s="293"/>
      <c r="C30" s="807" t="s">
        <v>227</v>
      </c>
      <c r="D30" s="807"/>
      <c r="E30" s="361">
        <v>51142.254000000001</v>
      </c>
      <c r="F30" s="361">
        <v>52111.915000000001</v>
      </c>
      <c r="G30" s="361">
        <v>54328.22</v>
      </c>
      <c r="H30" s="361">
        <v>56604.044999999998</v>
      </c>
      <c r="I30" s="295"/>
    </row>
    <row r="31" spans="2:9" x14ac:dyDescent="0.35">
      <c r="B31" s="293"/>
      <c r="C31" s="807" t="s">
        <v>229</v>
      </c>
      <c r="D31" s="807"/>
      <c r="E31" s="361">
        <v>1213.75</v>
      </c>
      <c r="F31" s="361">
        <v>1213.75</v>
      </c>
      <c r="G31" s="361">
        <v>2859.8490000000002</v>
      </c>
      <c r="H31" s="361">
        <v>2954.6170000000002</v>
      </c>
      <c r="I31" s="295"/>
    </row>
    <row r="32" spans="2:9" x14ac:dyDescent="0.35">
      <c r="B32" s="293"/>
      <c r="C32" s="807" t="s">
        <v>92</v>
      </c>
      <c r="D32" s="807"/>
      <c r="E32" s="361">
        <v>2501.8180000000002</v>
      </c>
      <c r="F32" s="361">
        <v>2498.5929999999998</v>
      </c>
      <c r="G32" s="361">
        <v>2681.7910000000002</v>
      </c>
      <c r="H32" s="361">
        <v>3245.1379999999999</v>
      </c>
      <c r="I32" s="295"/>
    </row>
    <row r="33" spans="2:9" x14ac:dyDescent="0.35">
      <c r="B33" s="293"/>
      <c r="C33" s="789" t="s">
        <v>1392</v>
      </c>
      <c r="D33" s="789"/>
      <c r="E33" s="212">
        <f>SUM(E30:E32)</f>
        <v>54857.822</v>
      </c>
      <c r="F33" s="212">
        <v>55824.258000000002</v>
      </c>
      <c r="G33" s="212">
        <v>59869.86</v>
      </c>
      <c r="H33" s="212">
        <v>62803.799999999996</v>
      </c>
      <c r="I33" s="295"/>
    </row>
    <row r="34" spans="2:9" x14ac:dyDescent="0.35">
      <c r="B34" s="293"/>
      <c r="C34" s="294"/>
      <c r="D34" s="294"/>
      <c r="E34" s="462"/>
      <c r="F34" s="462"/>
      <c r="G34" s="462"/>
      <c r="H34" s="462"/>
      <c r="I34" s="295"/>
    </row>
    <row r="35" spans="2:9" x14ac:dyDescent="0.35">
      <c r="B35" s="293"/>
      <c r="C35" s="294"/>
      <c r="D35" s="294"/>
      <c r="E35" s="462"/>
      <c r="F35" s="462"/>
      <c r="G35" s="462"/>
      <c r="H35" s="462"/>
      <c r="I35" s="295"/>
    </row>
    <row r="36" spans="2:9" x14ac:dyDescent="0.35">
      <c r="B36" s="293" t="s">
        <v>1398</v>
      </c>
      <c r="C36" s="332" t="s">
        <v>1399</v>
      </c>
      <c r="D36" s="294"/>
      <c r="E36" s="462"/>
      <c r="F36" s="462"/>
      <c r="G36" s="462"/>
      <c r="H36" s="462"/>
      <c r="I36" s="295"/>
    </row>
    <row r="37" spans="2:9" x14ac:dyDescent="0.35">
      <c r="B37" s="437"/>
      <c r="C37" s="294"/>
      <c r="D37" s="294"/>
      <c r="E37" s="462"/>
      <c r="F37" s="462"/>
      <c r="G37" s="462"/>
      <c r="H37" s="462"/>
      <c r="I37" s="295"/>
    </row>
    <row r="38" spans="2:9" x14ac:dyDescent="0.35">
      <c r="B38" s="293"/>
      <c r="C38" s="336" t="s">
        <v>1599</v>
      </c>
      <c r="D38" s="294"/>
      <c r="E38" s="294"/>
      <c r="F38" s="294"/>
      <c r="G38" s="294"/>
      <c r="H38" s="294"/>
      <c r="I38" s="295"/>
    </row>
    <row r="39" spans="2:9" x14ac:dyDescent="0.35">
      <c r="B39" s="293"/>
      <c r="C39" s="303"/>
      <c r="D39" s="294"/>
      <c r="E39" s="294"/>
      <c r="F39" s="294"/>
      <c r="G39" s="294"/>
      <c r="H39" s="294"/>
      <c r="I39" s="295"/>
    </row>
    <row r="40" spans="2:9" x14ac:dyDescent="0.35">
      <c r="B40" s="293"/>
      <c r="C40" s="303"/>
      <c r="D40" s="294"/>
      <c r="E40" s="688">
        <v>2021</v>
      </c>
      <c r="F40" s="688">
        <v>2020</v>
      </c>
      <c r="G40" s="563">
        <v>2019</v>
      </c>
      <c r="H40" s="688">
        <v>2018</v>
      </c>
      <c r="I40" s="295"/>
    </row>
    <row r="41" spans="2:9" x14ac:dyDescent="0.35">
      <c r="B41" s="293"/>
      <c r="C41" s="807" t="s">
        <v>1390</v>
      </c>
      <c r="D41" s="807"/>
      <c r="E41" s="361">
        <v>3000</v>
      </c>
      <c r="F41" s="361">
        <v>2800</v>
      </c>
      <c r="G41" s="361">
        <v>2510</v>
      </c>
      <c r="H41" s="361">
        <v>5230</v>
      </c>
      <c r="I41" s="295"/>
    </row>
    <row r="42" spans="2:9" x14ac:dyDescent="0.35">
      <c r="B42" s="293"/>
      <c r="C42" s="807" t="s">
        <v>1391</v>
      </c>
      <c r="D42" s="807"/>
      <c r="E42" s="361">
        <v>300</v>
      </c>
      <c r="F42" s="361">
        <v>225</v>
      </c>
      <c r="G42" s="361">
        <v>490</v>
      </c>
      <c r="H42" s="361">
        <v>488</v>
      </c>
      <c r="I42" s="295"/>
    </row>
    <row r="43" spans="2:9" x14ac:dyDescent="0.35">
      <c r="B43" s="293"/>
      <c r="C43" s="776" t="s">
        <v>1392</v>
      </c>
      <c r="D43" s="778"/>
      <c r="E43" s="212">
        <f>E41+E42</f>
        <v>3300</v>
      </c>
      <c r="F43" s="212">
        <v>3025</v>
      </c>
      <c r="G43" s="212">
        <v>3000</v>
      </c>
      <c r="H43" s="212">
        <v>5718</v>
      </c>
      <c r="I43" s="295"/>
    </row>
    <row r="44" spans="2:9" x14ac:dyDescent="0.35">
      <c r="B44" s="293"/>
      <c r="C44" s="305"/>
      <c r="D44" s="305"/>
      <c r="E44" s="460"/>
      <c r="F44" s="460"/>
      <c r="G44" s="460"/>
      <c r="H44" s="460"/>
      <c r="I44" s="295"/>
    </row>
    <row r="45" spans="2:9" x14ac:dyDescent="0.35">
      <c r="B45" s="293"/>
      <c r="C45" s="807" t="s">
        <v>1393</v>
      </c>
      <c r="D45" s="807"/>
      <c r="E45" s="361">
        <v>3300</v>
      </c>
      <c r="F45" s="361">
        <v>3025</v>
      </c>
      <c r="G45" s="361">
        <v>3000</v>
      </c>
      <c r="H45" s="461">
        <v>5718</v>
      </c>
      <c r="I45" s="295"/>
    </row>
    <row r="46" spans="2:9" x14ac:dyDescent="0.35">
      <c r="B46" s="293"/>
      <c r="C46" s="807" t="s">
        <v>1394</v>
      </c>
      <c r="D46" s="807"/>
      <c r="E46" s="361"/>
      <c r="F46" s="361"/>
      <c r="G46" s="556"/>
      <c r="H46" s="461"/>
      <c r="I46" s="295"/>
    </row>
    <row r="47" spans="2:9" x14ac:dyDescent="0.35">
      <c r="B47" s="293"/>
      <c r="C47" s="807" t="s">
        <v>1395</v>
      </c>
      <c r="D47" s="807"/>
      <c r="E47" s="361"/>
      <c r="F47" s="361"/>
      <c r="G47" s="556"/>
      <c r="H47" s="461"/>
      <c r="I47" s="295"/>
    </row>
    <row r="48" spans="2:9" x14ac:dyDescent="0.35">
      <c r="B48" s="293"/>
      <c r="C48" s="807" t="s">
        <v>1396</v>
      </c>
      <c r="D48" s="807"/>
      <c r="E48" s="361"/>
      <c r="F48" s="361"/>
      <c r="G48" s="556"/>
      <c r="H48" s="461"/>
      <c r="I48" s="295"/>
    </row>
    <row r="49" spans="2:9" x14ac:dyDescent="0.35">
      <c r="B49" s="293"/>
      <c r="C49" s="807" t="s">
        <v>1397</v>
      </c>
      <c r="D49" s="807"/>
      <c r="E49" s="361"/>
      <c r="F49" s="361"/>
      <c r="G49" s="556"/>
      <c r="H49" s="461"/>
      <c r="I49" s="295"/>
    </row>
    <row r="50" spans="2:9" x14ac:dyDescent="0.35">
      <c r="B50" s="293"/>
      <c r="C50" s="807" t="s">
        <v>1598</v>
      </c>
      <c r="D50" s="807"/>
      <c r="E50" s="361"/>
      <c r="F50" s="361"/>
      <c r="G50" s="556"/>
      <c r="H50" s="461"/>
      <c r="I50" s="295"/>
    </row>
    <row r="51" spans="2:9" x14ac:dyDescent="0.35">
      <c r="B51" s="293"/>
      <c r="C51" s="807" t="s">
        <v>92</v>
      </c>
      <c r="D51" s="807"/>
      <c r="E51" s="361"/>
      <c r="F51" s="361"/>
      <c r="G51" s="556"/>
      <c r="H51" s="461"/>
      <c r="I51" s="295"/>
    </row>
    <row r="52" spans="2:9" x14ac:dyDescent="0.35">
      <c r="B52" s="293"/>
      <c r="C52" s="776" t="s">
        <v>1392</v>
      </c>
      <c r="D52" s="778"/>
      <c r="E52" s="212">
        <f>SUM(E45:E51)</f>
        <v>3300</v>
      </c>
      <c r="F52" s="212">
        <v>3025</v>
      </c>
      <c r="G52" s="212">
        <v>3000</v>
      </c>
      <c r="H52" s="212">
        <v>5718</v>
      </c>
      <c r="I52" s="295"/>
    </row>
    <row r="53" spans="2:9" x14ac:dyDescent="0.35">
      <c r="B53" s="293"/>
      <c r="C53" s="305"/>
      <c r="D53" s="305"/>
      <c r="E53" s="460"/>
      <c r="F53" s="460"/>
      <c r="G53" s="460"/>
      <c r="H53" s="460"/>
      <c r="I53" s="295"/>
    </row>
    <row r="54" spans="2:9" x14ac:dyDescent="0.35">
      <c r="B54" s="293"/>
      <c r="C54" s="807" t="s">
        <v>227</v>
      </c>
      <c r="D54" s="807"/>
      <c r="E54" s="361">
        <v>3300</v>
      </c>
      <c r="F54" s="361">
        <v>3025</v>
      </c>
      <c r="G54" s="361">
        <v>2930</v>
      </c>
      <c r="H54" s="361">
        <v>5668</v>
      </c>
      <c r="I54" s="295"/>
    </row>
    <row r="55" spans="2:9" x14ac:dyDescent="0.35">
      <c r="B55" s="293"/>
      <c r="C55" s="807" t="s">
        <v>229</v>
      </c>
      <c r="D55" s="807"/>
      <c r="E55" s="361">
        <v>0</v>
      </c>
      <c r="F55" s="361">
        <v>0</v>
      </c>
      <c r="G55" s="361"/>
      <c r="H55" s="361">
        <v>15</v>
      </c>
      <c r="I55" s="295"/>
    </row>
    <row r="56" spans="2:9" x14ac:dyDescent="0.35">
      <c r="B56" s="293"/>
      <c r="C56" s="807" t="s">
        <v>92</v>
      </c>
      <c r="D56" s="807"/>
      <c r="E56" s="361">
        <v>0</v>
      </c>
      <c r="F56" s="361">
        <v>0</v>
      </c>
      <c r="G56" s="361">
        <v>70</v>
      </c>
      <c r="H56" s="361">
        <v>35</v>
      </c>
      <c r="I56" s="295"/>
    </row>
    <row r="57" spans="2:9" x14ac:dyDescent="0.35">
      <c r="B57" s="293"/>
      <c r="C57" s="776" t="s">
        <v>1392</v>
      </c>
      <c r="D57" s="778"/>
      <c r="E57" s="212">
        <f>SUM(E54:E56)</f>
        <v>3300</v>
      </c>
      <c r="F57" s="212">
        <v>3025</v>
      </c>
      <c r="G57" s="212">
        <v>3000</v>
      </c>
      <c r="H57" s="212">
        <v>5718</v>
      </c>
      <c r="I57" s="295"/>
    </row>
    <row r="58" spans="2:9" ht="15" thickBot="1" x14ac:dyDescent="0.4">
      <c r="B58" s="463"/>
      <c r="C58" s="374"/>
      <c r="D58" s="374"/>
      <c r="E58" s="374"/>
      <c r="F58" s="374"/>
      <c r="G58" s="374"/>
      <c r="H58" s="374"/>
      <c r="I58" s="375"/>
    </row>
    <row r="59" spans="2:9" x14ac:dyDescent="0.35">
      <c r="B59" s="1"/>
    </row>
    <row r="60" spans="2:9" x14ac:dyDescent="0.35">
      <c r="B60" s="1"/>
    </row>
    <row r="61" spans="2:9" x14ac:dyDescent="0.35">
      <c r="B61" s="1"/>
    </row>
    <row r="62" spans="2:9" x14ac:dyDescent="0.35">
      <c r="B62" s="1"/>
    </row>
    <row r="63" spans="2:9" x14ac:dyDescent="0.35">
      <c r="B63" s="1"/>
    </row>
    <row r="64" spans="2:9" x14ac:dyDescent="0.35">
      <c r="B64" s="1"/>
    </row>
    <row r="65" spans="2:5" x14ac:dyDescent="0.35">
      <c r="B65" s="1"/>
    </row>
    <row r="66" spans="2:5" x14ac:dyDescent="0.35">
      <c r="B66" s="1"/>
      <c r="E66" s="464"/>
    </row>
    <row r="67" spans="2:5" x14ac:dyDescent="0.35">
      <c r="B67" s="1"/>
    </row>
    <row r="68" spans="2:5" x14ac:dyDescent="0.35">
      <c r="B68" s="1"/>
    </row>
    <row r="69" spans="2:5" x14ac:dyDescent="0.35">
      <c r="B69" s="1"/>
    </row>
    <row r="70" spans="2:5" x14ac:dyDescent="0.35">
      <c r="B70" s="1"/>
    </row>
    <row r="71" spans="2:5" x14ac:dyDescent="0.35">
      <c r="B71" s="1"/>
    </row>
    <row r="72" spans="2:5" x14ac:dyDescent="0.35">
      <c r="B72" s="1"/>
    </row>
    <row r="73" spans="2:5" x14ac:dyDescent="0.35">
      <c r="B73" s="1"/>
    </row>
    <row r="74" spans="2:5" x14ac:dyDescent="0.35">
      <c r="B74" s="1"/>
    </row>
    <row r="75" spans="2:5" x14ac:dyDescent="0.35">
      <c r="B75" s="1"/>
    </row>
    <row r="76" spans="2:5" x14ac:dyDescent="0.35">
      <c r="B76" s="1"/>
    </row>
    <row r="77" spans="2:5" x14ac:dyDescent="0.35">
      <c r="B77" s="1"/>
    </row>
  </sheetData>
  <mergeCells count="33">
    <mergeCell ref="C55:D55"/>
    <mergeCell ref="C56:D56"/>
    <mergeCell ref="C57:D57"/>
    <mergeCell ref="C48:D48"/>
    <mergeCell ref="C49:D49"/>
    <mergeCell ref="C50:D50"/>
    <mergeCell ref="C51:D51"/>
    <mergeCell ref="C52:D52"/>
    <mergeCell ref="C54:D54"/>
    <mergeCell ref="C47:D47"/>
    <mergeCell ref="C27:D27"/>
    <mergeCell ref="C28:D28"/>
    <mergeCell ref="C30:D30"/>
    <mergeCell ref="C31:D31"/>
    <mergeCell ref="C32:D32"/>
    <mergeCell ref="C33:D33"/>
    <mergeCell ref="C41:D41"/>
    <mergeCell ref="C42:D42"/>
    <mergeCell ref="C43:D43"/>
    <mergeCell ref="C45:D45"/>
    <mergeCell ref="C46:D46"/>
    <mergeCell ref="C26:D26"/>
    <mergeCell ref="D4:F4"/>
    <mergeCell ref="C15:D15"/>
    <mergeCell ref="C16:D16"/>
    <mergeCell ref="C17:D17"/>
    <mergeCell ref="C19:D19"/>
    <mergeCell ref="C20:D20"/>
    <mergeCell ref="C21:D21"/>
    <mergeCell ref="C22:D22"/>
    <mergeCell ref="C23:D23"/>
    <mergeCell ref="C24:D24"/>
    <mergeCell ref="C25:D25"/>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pageSetUpPr fitToPage="1"/>
  </sheetPr>
  <dimension ref="A1:CF78"/>
  <sheetViews>
    <sheetView showGridLines="0" view="pageBreakPreview" topLeftCell="A67" zoomScale="60" zoomScaleNormal="100" workbookViewId="0">
      <selection activeCell="D22" sqref="D22"/>
    </sheetView>
  </sheetViews>
  <sheetFormatPr baseColWidth="10" defaultColWidth="11.453125" defaultRowHeight="12.5" x14ac:dyDescent="0.25"/>
  <cols>
    <col min="1" max="1" width="5" style="377" customWidth="1"/>
    <col min="2" max="2" width="8.453125" style="465" customWidth="1"/>
    <col min="3" max="11" width="11.453125" style="466"/>
    <col min="12" max="12" width="3.7265625" style="466" customWidth="1"/>
    <col min="13" max="84" width="11.453125" style="377"/>
    <col min="85" max="16384" width="11.453125" style="466"/>
  </cols>
  <sheetData>
    <row r="1" spans="1:84" ht="13" thickBot="1" x14ac:dyDescent="0.3"/>
    <row r="2" spans="1:84" s="472" customFormat="1" ht="15" customHeight="1" x14ac:dyDescent="0.35">
      <c r="A2" s="467"/>
      <c r="B2" s="468"/>
      <c r="C2" s="469" t="s">
        <v>1407</v>
      </c>
      <c r="D2" s="470"/>
      <c r="E2" s="470"/>
      <c r="F2" s="470"/>
      <c r="G2" s="470"/>
      <c r="H2" s="470"/>
      <c r="I2" s="470"/>
      <c r="J2" s="470"/>
      <c r="K2" s="470"/>
      <c r="L2" s="471"/>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c r="AN2" s="467"/>
      <c r="AO2" s="467"/>
      <c r="AP2" s="467"/>
      <c r="AQ2" s="467"/>
      <c r="AR2" s="467"/>
      <c r="AS2" s="467"/>
      <c r="AT2" s="467"/>
      <c r="AU2" s="467"/>
      <c r="AV2" s="467"/>
      <c r="AW2" s="467"/>
      <c r="AX2" s="467"/>
      <c r="AY2" s="467"/>
      <c r="AZ2" s="467"/>
      <c r="BA2" s="467"/>
      <c r="BB2" s="467"/>
      <c r="BC2" s="467"/>
      <c r="BD2" s="467"/>
      <c r="BE2" s="467"/>
      <c r="BF2" s="467"/>
      <c r="BG2" s="467"/>
      <c r="BH2" s="467"/>
      <c r="BI2" s="467"/>
      <c r="BJ2" s="467"/>
      <c r="BK2" s="467"/>
      <c r="BL2" s="467"/>
      <c r="BM2" s="467"/>
      <c r="BN2" s="467"/>
      <c r="BO2" s="467"/>
      <c r="BP2" s="467"/>
      <c r="BQ2" s="467"/>
      <c r="BR2" s="467"/>
      <c r="BS2" s="467"/>
      <c r="BT2" s="467"/>
      <c r="BU2" s="467"/>
      <c r="BV2" s="467"/>
      <c r="BW2" s="467"/>
      <c r="BX2" s="467"/>
      <c r="BY2" s="467"/>
      <c r="BZ2" s="467"/>
      <c r="CA2" s="467"/>
      <c r="CB2" s="467"/>
      <c r="CC2" s="467"/>
      <c r="CD2" s="467"/>
      <c r="CE2" s="467"/>
      <c r="CF2" s="467"/>
    </row>
    <row r="3" spans="1:84" ht="13" x14ac:dyDescent="0.3">
      <c r="B3" s="473"/>
      <c r="C3" s="332" t="s">
        <v>1600</v>
      </c>
      <c r="D3" s="305"/>
      <c r="E3" s="305"/>
      <c r="F3" s="305"/>
      <c r="G3" s="305"/>
      <c r="H3" s="305"/>
      <c r="I3" s="305"/>
      <c r="J3" s="305"/>
      <c r="K3" s="305"/>
      <c r="L3" s="474"/>
    </row>
    <row r="4" spans="1:84" x14ac:dyDescent="0.25">
      <c r="B4" s="473"/>
      <c r="C4" s="303"/>
      <c r="D4" s="303" t="s">
        <v>1601</v>
      </c>
      <c r="E4" s="305"/>
      <c r="F4" s="305"/>
      <c r="G4" s="305"/>
      <c r="H4" s="305"/>
      <c r="I4" s="305"/>
      <c r="J4" s="305"/>
      <c r="K4" s="305"/>
      <c r="L4" s="474"/>
    </row>
    <row r="5" spans="1:84" x14ac:dyDescent="0.25">
      <c r="B5" s="473"/>
      <c r="C5" s="303"/>
      <c r="D5" s="303" t="s">
        <v>1602</v>
      </c>
      <c r="E5" s="305"/>
      <c r="F5" s="305"/>
      <c r="G5" s="305"/>
      <c r="H5" s="305"/>
      <c r="I5" s="305"/>
      <c r="J5" s="305"/>
      <c r="K5" s="305"/>
      <c r="L5" s="474"/>
    </row>
    <row r="6" spans="1:84" x14ac:dyDescent="0.25">
      <c r="B6" s="473"/>
      <c r="C6" s="303"/>
      <c r="D6" s="303" t="s">
        <v>1603</v>
      </c>
      <c r="E6" s="305"/>
      <c r="F6" s="305"/>
      <c r="G6" s="305"/>
      <c r="H6" s="305"/>
      <c r="I6" s="305"/>
      <c r="J6" s="305"/>
      <c r="K6" s="305"/>
      <c r="L6" s="474"/>
    </row>
    <row r="7" spans="1:84" ht="21.75" customHeight="1" x14ac:dyDescent="0.25">
      <c r="B7" s="473"/>
      <c r="C7" s="305"/>
      <c r="D7" s="305"/>
      <c r="E7" s="305"/>
      <c r="F7" s="305"/>
      <c r="G7" s="305"/>
      <c r="H7" s="305"/>
      <c r="I7" s="305"/>
      <c r="J7" s="305"/>
      <c r="K7" s="305"/>
      <c r="L7" s="474"/>
    </row>
    <row r="8" spans="1:84" s="477" customFormat="1" ht="15" customHeight="1" x14ac:dyDescent="0.35">
      <c r="A8" s="395"/>
      <c r="B8" s="384"/>
      <c r="C8" s="475" t="s">
        <v>1604</v>
      </c>
      <c r="D8" s="475"/>
      <c r="E8" s="475"/>
      <c r="F8" s="475"/>
      <c r="G8" s="475"/>
      <c r="H8" s="475"/>
      <c r="I8" s="475"/>
      <c r="J8" s="475"/>
      <c r="K8" s="475"/>
      <c r="L8" s="476"/>
      <c r="M8" s="395"/>
      <c r="N8" s="395"/>
      <c r="O8" s="395"/>
      <c r="P8" s="395"/>
      <c r="Q8" s="395"/>
      <c r="R8" s="395"/>
      <c r="S8" s="395"/>
      <c r="T8" s="395"/>
      <c r="U8" s="395"/>
      <c r="V8" s="395"/>
      <c r="W8" s="395"/>
      <c r="X8" s="395"/>
      <c r="Y8" s="395"/>
      <c r="Z8" s="395"/>
      <c r="AA8" s="395"/>
      <c r="AB8" s="395"/>
      <c r="AC8" s="395"/>
      <c r="AD8" s="395"/>
      <c r="AE8" s="395"/>
      <c r="AF8" s="395"/>
      <c r="AG8" s="395"/>
      <c r="AH8" s="395"/>
      <c r="AI8" s="395"/>
      <c r="AJ8" s="395"/>
      <c r="AK8" s="395"/>
      <c r="AL8" s="395"/>
      <c r="AM8" s="395"/>
      <c r="AN8" s="395"/>
      <c r="AO8" s="395"/>
      <c r="AP8" s="395"/>
      <c r="AQ8" s="395"/>
      <c r="AR8" s="395"/>
      <c r="AS8" s="395"/>
      <c r="AT8" s="395"/>
      <c r="AU8" s="395"/>
      <c r="AV8" s="395"/>
      <c r="AW8" s="395"/>
      <c r="AX8" s="395"/>
      <c r="AY8" s="395"/>
      <c r="AZ8" s="395"/>
      <c r="BA8" s="395"/>
      <c r="BB8" s="395"/>
      <c r="BC8" s="395"/>
      <c r="BD8" s="395"/>
      <c r="BE8" s="395"/>
      <c r="BF8" s="395"/>
      <c r="BG8" s="395"/>
      <c r="BH8" s="395"/>
      <c r="BI8" s="395"/>
      <c r="BJ8" s="395"/>
      <c r="BK8" s="395"/>
      <c r="BL8" s="395"/>
      <c r="BM8" s="395"/>
      <c r="BN8" s="395"/>
      <c r="BO8" s="395"/>
      <c r="BP8" s="395"/>
      <c r="BQ8" s="395"/>
      <c r="BR8" s="395"/>
      <c r="BS8" s="395"/>
      <c r="BT8" s="395"/>
      <c r="BU8" s="395"/>
      <c r="BV8" s="395"/>
      <c r="BW8" s="395"/>
      <c r="BX8" s="395"/>
      <c r="BY8" s="395"/>
      <c r="BZ8" s="395"/>
      <c r="CA8" s="395"/>
      <c r="CB8" s="395"/>
      <c r="CC8" s="395"/>
      <c r="CD8" s="395"/>
      <c r="CE8" s="395"/>
      <c r="CF8" s="395"/>
    </row>
    <row r="9" spans="1:84" x14ac:dyDescent="0.25">
      <c r="B9" s="473"/>
      <c r="C9" s="305"/>
      <c r="D9" s="305"/>
      <c r="E9" s="305"/>
      <c r="F9" s="305"/>
      <c r="G9" s="305"/>
      <c r="H9" s="305"/>
      <c r="I9" s="305"/>
      <c r="J9" s="305"/>
      <c r="K9" s="305"/>
      <c r="L9" s="474"/>
    </row>
    <row r="10" spans="1:84" x14ac:dyDescent="0.25">
      <c r="B10" s="473"/>
      <c r="C10" s="305"/>
      <c r="D10" s="305"/>
      <c r="E10" s="305"/>
      <c r="F10" s="305"/>
      <c r="G10" s="305"/>
      <c r="H10" s="305"/>
      <c r="I10" s="305"/>
      <c r="J10" s="305"/>
      <c r="K10" s="305"/>
      <c r="L10" s="474"/>
    </row>
    <row r="11" spans="1:84" ht="13" x14ac:dyDescent="0.3">
      <c r="B11" s="478" t="s">
        <v>1284</v>
      </c>
      <c r="C11" s="305" t="s">
        <v>1605</v>
      </c>
      <c r="D11" s="305"/>
      <c r="E11" s="305"/>
      <c r="F11" s="305"/>
      <c r="G11" s="305"/>
      <c r="H11" s="305"/>
      <c r="I11" s="305"/>
      <c r="J11" s="305"/>
      <c r="K11" s="305"/>
      <c r="L11" s="474"/>
    </row>
    <row r="12" spans="1:84" x14ac:dyDescent="0.25">
      <c r="B12" s="473"/>
      <c r="C12" s="305"/>
      <c r="D12" s="305"/>
      <c r="E12" s="305"/>
      <c r="F12" s="305"/>
      <c r="G12" s="305"/>
      <c r="H12" s="305"/>
      <c r="I12" s="305"/>
      <c r="J12" s="305"/>
      <c r="K12" s="305"/>
      <c r="L12" s="474"/>
    </row>
    <row r="13" spans="1:84" ht="13" x14ac:dyDescent="0.3">
      <c r="B13" s="478" t="s">
        <v>1292</v>
      </c>
      <c r="C13" s="316" t="s">
        <v>1606</v>
      </c>
      <c r="D13" s="305"/>
      <c r="E13" s="305"/>
      <c r="F13" s="305"/>
      <c r="G13" s="305"/>
      <c r="H13" s="305"/>
      <c r="I13" s="305"/>
      <c r="J13" s="305"/>
      <c r="K13" s="305"/>
      <c r="L13" s="474"/>
    </row>
    <row r="14" spans="1:84" x14ac:dyDescent="0.25">
      <c r="B14" s="473"/>
      <c r="C14" s="303" t="s">
        <v>1607</v>
      </c>
      <c r="D14" s="305"/>
      <c r="E14" s="305"/>
      <c r="F14" s="305"/>
      <c r="G14" s="305"/>
      <c r="H14" s="305"/>
      <c r="I14" s="305"/>
      <c r="J14" s="305"/>
      <c r="K14" s="305"/>
      <c r="L14" s="474"/>
    </row>
    <row r="15" spans="1:84" x14ac:dyDescent="0.25">
      <c r="B15" s="473"/>
      <c r="C15" s="305" t="s">
        <v>1608</v>
      </c>
      <c r="D15" s="305"/>
      <c r="E15" s="305"/>
      <c r="F15" s="305"/>
      <c r="G15" s="305"/>
      <c r="H15" s="305"/>
      <c r="I15" s="305"/>
      <c r="J15" s="305"/>
      <c r="K15" s="305"/>
      <c r="L15" s="474"/>
    </row>
    <row r="16" spans="1:84" x14ac:dyDescent="0.25">
      <c r="B16" s="473"/>
      <c r="C16" s="305" t="s">
        <v>1609</v>
      </c>
      <c r="D16" s="305"/>
      <c r="E16" s="305"/>
      <c r="F16" s="305"/>
      <c r="G16" s="305"/>
      <c r="H16" s="305"/>
      <c r="I16" s="305"/>
      <c r="J16" s="305"/>
      <c r="K16" s="305"/>
      <c r="L16" s="474"/>
    </row>
    <row r="17" spans="1:84" x14ac:dyDescent="0.25">
      <c r="B17" s="473"/>
      <c r="C17" s="305" t="s">
        <v>1610</v>
      </c>
      <c r="D17" s="305"/>
      <c r="E17" s="305"/>
      <c r="F17" s="305"/>
      <c r="G17" s="305"/>
      <c r="H17" s="305"/>
      <c r="I17" s="305"/>
      <c r="J17" s="305"/>
      <c r="K17" s="305"/>
      <c r="L17" s="474"/>
    </row>
    <row r="18" spans="1:84" x14ac:dyDescent="0.25">
      <c r="B18" s="473"/>
      <c r="C18" s="305" t="s">
        <v>1611</v>
      </c>
      <c r="D18" s="305"/>
      <c r="E18" s="305"/>
      <c r="F18" s="305"/>
      <c r="G18" s="305"/>
      <c r="H18" s="305"/>
      <c r="I18" s="305"/>
      <c r="J18" s="305"/>
      <c r="K18" s="305"/>
      <c r="L18" s="474"/>
    </row>
    <row r="19" spans="1:84" x14ac:dyDescent="0.25">
      <c r="B19" s="473"/>
      <c r="C19" s="305" t="s">
        <v>1612</v>
      </c>
      <c r="D19" s="305"/>
      <c r="E19" s="305"/>
      <c r="F19" s="305"/>
      <c r="G19" s="305"/>
      <c r="H19" s="305"/>
      <c r="I19" s="305"/>
      <c r="J19" s="305"/>
      <c r="K19" s="305"/>
      <c r="L19" s="474"/>
    </row>
    <row r="20" spans="1:84" x14ac:dyDescent="0.25">
      <c r="B20" s="473"/>
      <c r="C20" s="305" t="s">
        <v>1613</v>
      </c>
      <c r="D20" s="305"/>
      <c r="E20" s="305"/>
      <c r="F20" s="305"/>
      <c r="G20" s="305"/>
      <c r="H20" s="305"/>
      <c r="I20" s="305"/>
      <c r="J20" s="305"/>
      <c r="K20" s="305"/>
      <c r="L20" s="474"/>
    </row>
    <row r="21" spans="1:84" x14ac:dyDescent="0.25">
      <c r="B21" s="473"/>
      <c r="C21" s="479" t="s">
        <v>1614</v>
      </c>
      <c r="D21" s="305"/>
      <c r="E21" s="305"/>
      <c r="F21" s="305"/>
      <c r="G21" s="305"/>
      <c r="H21" s="305"/>
      <c r="I21" s="305"/>
      <c r="J21" s="305"/>
      <c r="K21" s="305"/>
      <c r="L21" s="474"/>
    </row>
    <row r="22" spans="1:84" ht="13" x14ac:dyDescent="0.3">
      <c r="B22" s="478" t="s">
        <v>1306</v>
      </c>
      <c r="C22" s="316" t="s">
        <v>1299</v>
      </c>
      <c r="D22" s="305"/>
      <c r="E22" s="305"/>
      <c r="F22" s="305"/>
      <c r="G22" s="305"/>
      <c r="H22" s="305"/>
      <c r="I22" s="305"/>
      <c r="J22" s="305"/>
      <c r="K22" s="305"/>
      <c r="L22" s="474"/>
    </row>
    <row r="23" spans="1:84" x14ac:dyDescent="0.25">
      <c r="B23" s="473"/>
      <c r="C23" s="305"/>
      <c r="D23" s="305"/>
      <c r="E23" s="305"/>
      <c r="F23" s="305"/>
      <c r="G23" s="305"/>
      <c r="H23" s="305"/>
      <c r="I23" s="305"/>
      <c r="J23" s="305"/>
      <c r="K23" s="305"/>
      <c r="L23" s="474"/>
    </row>
    <row r="24" spans="1:84" x14ac:dyDescent="0.25">
      <c r="B24" s="473"/>
      <c r="C24" s="480" t="s">
        <v>1615</v>
      </c>
      <c r="D24" s="305"/>
      <c r="E24" s="305"/>
      <c r="F24" s="305"/>
      <c r="G24" s="305"/>
      <c r="H24" s="305"/>
      <c r="I24" s="305"/>
      <c r="J24" s="305"/>
      <c r="K24" s="305"/>
      <c r="L24" s="474"/>
    </row>
    <row r="25" spans="1:84" x14ac:dyDescent="0.25">
      <c r="B25" s="473"/>
      <c r="C25" s="303" t="s">
        <v>1616</v>
      </c>
      <c r="D25" s="305"/>
      <c r="E25" s="305"/>
      <c r="F25" s="305"/>
      <c r="G25" s="305"/>
      <c r="H25" s="305"/>
      <c r="I25" s="305"/>
      <c r="J25" s="305"/>
      <c r="K25" s="305"/>
      <c r="L25" s="474"/>
    </row>
    <row r="26" spans="1:84" s="300" customFormat="1" x14ac:dyDescent="0.25">
      <c r="A26" s="298"/>
      <c r="B26" s="301"/>
      <c r="C26" s="303" t="s">
        <v>1617</v>
      </c>
      <c r="D26" s="303"/>
      <c r="E26" s="303"/>
      <c r="F26" s="303"/>
      <c r="G26" s="303"/>
      <c r="H26" s="303"/>
      <c r="I26" s="303"/>
      <c r="J26" s="303"/>
      <c r="K26" s="303"/>
      <c r="L26" s="304"/>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298"/>
      <c r="CB26" s="298"/>
      <c r="CC26" s="298"/>
      <c r="CD26" s="298"/>
      <c r="CE26" s="298"/>
      <c r="CF26" s="298"/>
    </row>
    <row r="27" spans="1:84" s="300" customFormat="1" x14ac:dyDescent="0.25">
      <c r="A27" s="298"/>
      <c r="B27" s="301"/>
      <c r="C27" s="305" t="s">
        <v>1618</v>
      </c>
      <c r="D27" s="303"/>
      <c r="E27" s="303"/>
      <c r="F27" s="303"/>
      <c r="G27" s="303"/>
      <c r="H27" s="303"/>
      <c r="I27" s="303"/>
      <c r="J27" s="303"/>
      <c r="K27" s="303"/>
      <c r="L27" s="304"/>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c r="BC27" s="298"/>
      <c r="BD27" s="298"/>
      <c r="BE27" s="298"/>
      <c r="BF27" s="298"/>
      <c r="BG27" s="298"/>
      <c r="BH27" s="298"/>
      <c r="BI27" s="298"/>
      <c r="BJ27" s="298"/>
      <c r="BK27" s="298"/>
      <c r="BL27" s="298"/>
      <c r="BM27" s="298"/>
      <c r="BN27" s="298"/>
      <c r="BO27" s="298"/>
      <c r="BP27" s="298"/>
      <c r="BQ27" s="298"/>
      <c r="BR27" s="298"/>
      <c r="BS27" s="298"/>
      <c r="BT27" s="298"/>
      <c r="BU27" s="298"/>
      <c r="BV27" s="298"/>
      <c r="BW27" s="298"/>
      <c r="BX27" s="298"/>
      <c r="BY27" s="298"/>
      <c r="BZ27" s="298"/>
      <c r="CA27" s="298"/>
      <c r="CB27" s="298"/>
      <c r="CC27" s="298"/>
      <c r="CD27" s="298"/>
      <c r="CE27" s="298"/>
      <c r="CF27" s="298"/>
    </row>
    <row r="28" spans="1:84" s="300" customFormat="1" x14ac:dyDescent="0.25">
      <c r="A28" s="298"/>
      <c r="B28" s="301"/>
      <c r="C28" s="303"/>
      <c r="D28" s="303"/>
      <c r="E28" s="303"/>
      <c r="F28" s="303"/>
      <c r="G28" s="303"/>
      <c r="H28" s="303"/>
      <c r="I28" s="303"/>
      <c r="J28" s="303"/>
      <c r="K28" s="303"/>
      <c r="L28" s="304"/>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98"/>
      <c r="BG28" s="298"/>
      <c r="BH28" s="298"/>
      <c r="BI28" s="298"/>
      <c r="BJ28" s="298"/>
      <c r="BK28" s="298"/>
      <c r="BL28" s="298"/>
      <c r="BM28" s="298"/>
      <c r="BN28" s="298"/>
      <c r="BO28" s="298"/>
      <c r="BP28" s="298"/>
      <c r="BQ28" s="298"/>
      <c r="BR28" s="298"/>
      <c r="BS28" s="298"/>
      <c r="BT28" s="298"/>
      <c r="BU28" s="298"/>
      <c r="BV28" s="298"/>
      <c r="BW28" s="298"/>
      <c r="BX28" s="298"/>
      <c r="BY28" s="298"/>
      <c r="BZ28" s="298"/>
      <c r="CA28" s="298"/>
      <c r="CB28" s="298"/>
      <c r="CC28" s="298"/>
      <c r="CD28" s="298"/>
      <c r="CE28" s="298"/>
      <c r="CF28" s="298"/>
    </row>
    <row r="29" spans="1:84" x14ac:dyDescent="0.25">
      <c r="B29" s="473"/>
      <c r="C29" s="305"/>
      <c r="D29" s="305"/>
      <c r="E29" s="305"/>
      <c r="F29" s="305"/>
      <c r="G29" s="305"/>
      <c r="H29" s="305"/>
      <c r="I29" s="305"/>
      <c r="J29" s="305"/>
      <c r="K29" s="305"/>
      <c r="L29" s="474"/>
    </row>
    <row r="30" spans="1:84" x14ac:dyDescent="0.25">
      <c r="B30" s="473"/>
      <c r="C30" s="480" t="s">
        <v>1619</v>
      </c>
      <c r="D30" s="305"/>
      <c r="E30" s="305"/>
      <c r="F30" s="305"/>
      <c r="G30" s="305"/>
      <c r="H30" s="305"/>
      <c r="I30" s="305"/>
      <c r="J30" s="305"/>
      <c r="K30" s="305"/>
      <c r="L30" s="474"/>
    </row>
    <row r="31" spans="1:84" ht="119.25" customHeight="1" x14ac:dyDescent="0.25">
      <c r="B31" s="473"/>
      <c r="C31" s="810" t="s">
        <v>1620</v>
      </c>
      <c r="D31" s="811"/>
      <c r="E31" s="811"/>
      <c r="F31" s="811"/>
      <c r="G31" s="811"/>
      <c r="H31" s="811"/>
      <c r="I31" s="811"/>
      <c r="J31" s="811"/>
      <c r="K31" s="305"/>
      <c r="L31" s="474"/>
    </row>
    <row r="32" spans="1:84" x14ac:dyDescent="0.25">
      <c r="B32" s="473"/>
      <c r="C32" s="303"/>
      <c r="D32" s="305"/>
      <c r="E32" s="305"/>
      <c r="F32" s="305"/>
      <c r="G32" s="305"/>
      <c r="H32" s="305"/>
      <c r="I32" s="305"/>
      <c r="J32" s="305"/>
      <c r="K32" s="305"/>
      <c r="L32" s="474"/>
    </row>
    <row r="33" spans="1:84" ht="13" x14ac:dyDescent="0.3">
      <c r="B33" s="478" t="s">
        <v>1621</v>
      </c>
      <c r="C33" s="316" t="s">
        <v>1622</v>
      </c>
      <c r="D33" s="305"/>
      <c r="E33" s="305"/>
      <c r="F33" s="305"/>
      <c r="G33" s="305"/>
      <c r="H33" s="305"/>
      <c r="I33" s="305"/>
      <c r="J33" s="305"/>
      <c r="K33" s="305"/>
      <c r="L33" s="474"/>
    </row>
    <row r="34" spans="1:84" x14ac:dyDescent="0.25">
      <c r="B34" s="473"/>
      <c r="C34" s="305"/>
      <c r="D34" s="305"/>
      <c r="E34" s="305"/>
      <c r="F34" s="305"/>
      <c r="G34" s="305"/>
      <c r="H34" s="305"/>
      <c r="I34" s="305"/>
      <c r="J34" s="305"/>
      <c r="K34" s="305"/>
      <c r="L34" s="474"/>
    </row>
    <row r="35" spans="1:84" x14ac:dyDescent="0.25">
      <c r="B35" s="473"/>
      <c r="C35" s="480" t="s">
        <v>1623</v>
      </c>
      <c r="D35" s="305"/>
      <c r="E35" s="305"/>
      <c r="F35" s="305"/>
      <c r="G35" s="305"/>
      <c r="H35" s="305"/>
      <c r="I35" s="305"/>
      <c r="J35" s="305"/>
      <c r="K35" s="305"/>
      <c r="L35" s="474"/>
    </row>
    <row r="36" spans="1:84" x14ac:dyDescent="0.25">
      <c r="B36" s="473"/>
      <c r="C36" s="303" t="s">
        <v>1273</v>
      </c>
      <c r="D36" s="305"/>
      <c r="E36" s="305"/>
      <c r="F36" s="305"/>
      <c r="G36" s="305"/>
      <c r="H36" s="305"/>
      <c r="I36" s="305"/>
      <c r="J36" s="305"/>
      <c r="K36" s="305"/>
      <c r="L36" s="474"/>
    </row>
    <row r="37" spans="1:84" x14ac:dyDescent="0.25">
      <c r="B37" s="473"/>
      <c r="C37" s="305"/>
      <c r="D37" s="305"/>
      <c r="E37" s="305"/>
      <c r="F37" s="305"/>
      <c r="G37" s="305"/>
      <c r="H37" s="305"/>
      <c r="I37" s="305"/>
      <c r="J37" s="305"/>
      <c r="K37" s="305"/>
      <c r="L37" s="474"/>
    </row>
    <row r="38" spans="1:84" x14ac:dyDescent="0.25">
      <c r="B38" s="473"/>
      <c r="C38" s="305"/>
      <c r="D38" s="305"/>
      <c r="E38" s="305"/>
      <c r="F38" s="305"/>
      <c r="G38" s="305"/>
      <c r="H38" s="305"/>
      <c r="I38" s="305"/>
      <c r="J38" s="305"/>
      <c r="K38" s="305"/>
      <c r="L38" s="474"/>
    </row>
    <row r="39" spans="1:84" x14ac:dyDescent="0.25">
      <c r="B39" s="473"/>
      <c r="C39" s="480" t="s">
        <v>1624</v>
      </c>
      <c r="D39" s="305"/>
      <c r="E39" s="305"/>
      <c r="F39" s="305"/>
      <c r="G39" s="305"/>
      <c r="H39" s="305"/>
      <c r="I39" s="305"/>
      <c r="J39" s="305"/>
      <c r="K39" s="305"/>
      <c r="L39" s="474"/>
    </row>
    <row r="40" spans="1:84" x14ac:dyDescent="0.25">
      <c r="B40" s="473"/>
      <c r="C40" s="305" t="s">
        <v>1625</v>
      </c>
      <c r="D40" s="305"/>
      <c r="E40" s="305"/>
      <c r="F40" s="305"/>
      <c r="G40" s="305"/>
      <c r="H40" s="305"/>
      <c r="I40" s="305"/>
      <c r="J40" s="305"/>
      <c r="K40" s="305"/>
      <c r="L40" s="474"/>
    </row>
    <row r="41" spans="1:84" x14ac:dyDescent="0.25">
      <c r="B41" s="473"/>
      <c r="C41" s="305" t="s">
        <v>1626</v>
      </c>
      <c r="D41" s="305"/>
      <c r="E41" s="305"/>
      <c r="F41" s="305"/>
      <c r="G41" s="305"/>
      <c r="H41" s="305"/>
      <c r="I41" s="305"/>
      <c r="J41" s="305"/>
      <c r="K41" s="305"/>
      <c r="L41" s="474"/>
    </row>
    <row r="42" spans="1:84" x14ac:dyDescent="0.25">
      <c r="B42" s="473"/>
      <c r="C42" s="305"/>
      <c r="D42" s="305"/>
      <c r="E42" s="305"/>
      <c r="F42" s="305"/>
      <c r="G42" s="305"/>
      <c r="H42" s="305"/>
      <c r="I42" s="305"/>
      <c r="J42" s="305"/>
      <c r="K42" s="305"/>
      <c r="L42" s="474"/>
    </row>
    <row r="43" spans="1:84" ht="13" x14ac:dyDescent="0.3">
      <c r="B43" s="478">
        <v>3.4</v>
      </c>
      <c r="C43" s="198" t="s">
        <v>1338</v>
      </c>
      <c r="D43" s="305"/>
      <c r="E43" s="305"/>
      <c r="F43" s="305"/>
      <c r="G43" s="305"/>
      <c r="H43" s="305"/>
      <c r="I43" s="305"/>
      <c r="J43" s="305"/>
      <c r="K43" s="305"/>
      <c r="L43" s="474"/>
    </row>
    <row r="44" spans="1:84" ht="13" x14ac:dyDescent="0.3">
      <c r="B44" s="478"/>
      <c r="C44" s="198"/>
      <c r="D44" s="305"/>
      <c r="E44" s="305"/>
      <c r="F44" s="305"/>
      <c r="G44" s="305"/>
      <c r="H44" s="305"/>
      <c r="I44" s="305"/>
      <c r="J44" s="305"/>
      <c r="K44" s="305"/>
      <c r="L44" s="474"/>
    </row>
    <row r="45" spans="1:84" x14ac:dyDescent="0.25">
      <c r="B45" s="473"/>
      <c r="C45" s="305" t="s">
        <v>1627</v>
      </c>
      <c r="D45" s="305"/>
      <c r="E45" s="305"/>
      <c r="F45" s="305"/>
      <c r="G45" s="305"/>
      <c r="H45" s="305"/>
      <c r="I45" s="305"/>
      <c r="J45" s="305"/>
      <c r="K45" s="305"/>
      <c r="L45" s="474"/>
    </row>
    <row r="46" spans="1:84" x14ac:dyDescent="0.25">
      <c r="B46" s="473"/>
      <c r="C46" s="305" t="s">
        <v>1628</v>
      </c>
      <c r="D46" s="305"/>
      <c r="E46" s="305"/>
      <c r="F46" s="305"/>
      <c r="G46" s="305"/>
      <c r="H46" s="305"/>
      <c r="I46" s="305"/>
      <c r="J46" s="305"/>
      <c r="K46" s="305"/>
      <c r="L46" s="474"/>
    </row>
    <row r="47" spans="1:84" x14ac:dyDescent="0.25">
      <c r="B47" s="473"/>
      <c r="C47" s="305"/>
      <c r="D47" s="305"/>
      <c r="E47" s="305"/>
      <c r="F47" s="305"/>
      <c r="G47" s="305"/>
      <c r="H47" s="305"/>
      <c r="I47" s="305"/>
      <c r="J47" s="305"/>
      <c r="K47" s="305"/>
      <c r="L47" s="474"/>
    </row>
    <row r="48" spans="1:84" s="484" customFormat="1" ht="15" customHeight="1" x14ac:dyDescent="0.35">
      <c r="A48" s="467"/>
      <c r="B48" s="481"/>
      <c r="C48" s="475" t="s">
        <v>1629</v>
      </c>
      <c r="D48" s="482"/>
      <c r="E48" s="482"/>
      <c r="F48" s="482"/>
      <c r="G48" s="482"/>
      <c r="H48" s="482"/>
      <c r="I48" s="482"/>
      <c r="J48" s="482"/>
      <c r="K48" s="482"/>
      <c r="L48" s="483"/>
      <c r="M48" s="467"/>
      <c r="N48" s="467"/>
      <c r="O48" s="467"/>
      <c r="P48" s="467"/>
      <c r="Q48" s="467"/>
      <c r="R48" s="467"/>
      <c r="S48" s="467"/>
      <c r="T48" s="467"/>
      <c r="U48" s="467"/>
      <c r="V48" s="467"/>
      <c r="W48" s="467"/>
      <c r="X48" s="467"/>
      <c r="Y48" s="467"/>
      <c r="Z48" s="467"/>
      <c r="AA48" s="467"/>
      <c r="AB48" s="467"/>
      <c r="AC48" s="467"/>
      <c r="AD48" s="467"/>
      <c r="AE48" s="467"/>
      <c r="AF48" s="467"/>
      <c r="AG48" s="467"/>
      <c r="AH48" s="467"/>
      <c r="AI48" s="467"/>
      <c r="AJ48" s="467"/>
      <c r="AK48" s="467"/>
      <c r="AL48" s="467"/>
      <c r="AM48" s="467"/>
      <c r="AN48" s="467"/>
      <c r="AO48" s="467"/>
      <c r="AP48" s="467"/>
      <c r="AQ48" s="467"/>
      <c r="AR48" s="467"/>
      <c r="AS48" s="467"/>
      <c r="AT48" s="467"/>
      <c r="AU48" s="467"/>
      <c r="AV48" s="467"/>
      <c r="AW48" s="467"/>
      <c r="AX48" s="467"/>
      <c r="AY48" s="467"/>
      <c r="AZ48" s="467"/>
      <c r="BA48" s="467"/>
      <c r="BB48" s="467"/>
      <c r="BC48" s="467"/>
      <c r="BD48" s="467"/>
      <c r="BE48" s="467"/>
      <c r="BF48" s="467"/>
      <c r="BG48" s="467"/>
      <c r="BH48" s="467"/>
      <c r="BI48" s="467"/>
      <c r="BJ48" s="467"/>
      <c r="BK48" s="467"/>
      <c r="BL48" s="467"/>
      <c r="BM48" s="467"/>
      <c r="BN48" s="467"/>
      <c r="BO48" s="467"/>
      <c r="BP48" s="467"/>
      <c r="BQ48" s="467"/>
      <c r="BR48" s="467"/>
      <c r="BS48" s="467"/>
      <c r="BT48" s="467"/>
      <c r="BU48" s="467"/>
      <c r="BV48" s="467"/>
      <c r="BW48" s="467"/>
      <c r="BX48" s="467"/>
      <c r="BY48" s="467"/>
      <c r="BZ48" s="467"/>
      <c r="CA48" s="467"/>
      <c r="CB48" s="467"/>
      <c r="CC48" s="467"/>
      <c r="CD48" s="467"/>
      <c r="CE48" s="467"/>
      <c r="CF48" s="467"/>
    </row>
    <row r="49" spans="2:12" x14ac:dyDescent="0.25">
      <c r="B49" s="473"/>
      <c r="C49" s="305"/>
      <c r="D49" s="305"/>
      <c r="E49" s="305"/>
      <c r="F49" s="305"/>
      <c r="G49" s="305"/>
      <c r="H49" s="305"/>
      <c r="I49" s="305"/>
      <c r="J49" s="305"/>
      <c r="K49" s="305"/>
      <c r="L49" s="474"/>
    </row>
    <row r="50" spans="2:12" x14ac:dyDescent="0.25">
      <c r="B50" s="473"/>
      <c r="C50" s="305" t="s">
        <v>1476</v>
      </c>
      <c r="D50" s="305"/>
      <c r="E50" s="305"/>
      <c r="F50" s="305"/>
      <c r="G50" s="305"/>
      <c r="H50" s="305"/>
      <c r="I50" s="305"/>
      <c r="J50" s="305"/>
      <c r="K50" s="305"/>
      <c r="L50" s="474"/>
    </row>
    <row r="51" spans="2:12" x14ac:dyDescent="0.25">
      <c r="B51" s="473"/>
      <c r="C51" s="305"/>
      <c r="D51" s="305"/>
      <c r="E51" s="305"/>
      <c r="F51" s="305"/>
      <c r="G51" s="305"/>
      <c r="H51" s="305"/>
      <c r="I51" s="305"/>
      <c r="J51" s="305"/>
      <c r="K51" s="305"/>
      <c r="L51" s="474"/>
    </row>
    <row r="52" spans="2:12" ht="13" x14ac:dyDescent="0.3">
      <c r="B52" s="478" t="s">
        <v>1630</v>
      </c>
      <c r="C52" s="316" t="s">
        <v>1631</v>
      </c>
      <c r="D52" s="305"/>
      <c r="E52" s="305"/>
      <c r="F52" s="305"/>
      <c r="G52" s="305"/>
      <c r="H52" s="305"/>
      <c r="I52" s="305"/>
      <c r="J52" s="305"/>
      <c r="K52" s="305"/>
      <c r="L52" s="474"/>
    </row>
    <row r="53" spans="2:12" x14ac:dyDescent="0.25">
      <c r="B53" s="473"/>
      <c r="C53" s="305" t="s">
        <v>1632</v>
      </c>
      <c r="D53" s="305"/>
      <c r="E53" s="305"/>
      <c r="F53" s="305"/>
      <c r="G53" s="305"/>
      <c r="H53" s="305"/>
      <c r="I53" s="305"/>
      <c r="J53" s="305"/>
      <c r="K53" s="305"/>
      <c r="L53" s="474"/>
    </row>
    <row r="54" spans="2:12" x14ac:dyDescent="0.25">
      <c r="B54" s="473"/>
      <c r="C54" s="305" t="s">
        <v>1633</v>
      </c>
      <c r="D54" s="305"/>
      <c r="E54" s="305"/>
      <c r="F54" s="305"/>
      <c r="G54" s="305"/>
      <c r="H54" s="305"/>
      <c r="I54" s="305"/>
      <c r="J54" s="305"/>
      <c r="K54" s="305"/>
      <c r="L54" s="474"/>
    </row>
    <row r="55" spans="2:12" x14ac:dyDescent="0.25">
      <c r="B55" s="473"/>
      <c r="C55" s="303" t="s">
        <v>1634</v>
      </c>
      <c r="D55" s="305"/>
      <c r="E55" s="305"/>
      <c r="F55" s="305"/>
      <c r="G55" s="305"/>
      <c r="H55" s="305"/>
      <c r="I55" s="305"/>
      <c r="J55" s="305"/>
      <c r="K55" s="305"/>
      <c r="L55" s="474"/>
    </row>
    <row r="56" spans="2:12" x14ac:dyDescent="0.25">
      <c r="B56" s="473"/>
      <c r="C56" s="305"/>
      <c r="D56" s="305"/>
      <c r="E56" s="305"/>
      <c r="F56" s="305"/>
      <c r="G56" s="305"/>
      <c r="H56" s="305"/>
      <c r="I56" s="305"/>
      <c r="J56" s="305"/>
      <c r="K56" s="305"/>
      <c r="L56" s="474"/>
    </row>
    <row r="57" spans="2:12" ht="13" x14ac:dyDescent="0.3">
      <c r="B57" s="478" t="s">
        <v>1362</v>
      </c>
      <c r="C57" s="316" t="s">
        <v>1635</v>
      </c>
      <c r="D57" s="305"/>
      <c r="E57" s="305"/>
      <c r="F57" s="305"/>
      <c r="G57" s="305"/>
      <c r="H57" s="305"/>
      <c r="I57" s="305"/>
      <c r="J57" s="305"/>
      <c r="K57" s="305"/>
      <c r="L57" s="474"/>
    </row>
    <row r="58" spans="2:12" x14ac:dyDescent="0.25">
      <c r="B58" s="473"/>
      <c r="C58" s="303" t="s">
        <v>1636</v>
      </c>
      <c r="D58" s="305"/>
      <c r="E58" s="305"/>
      <c r="F58" s="305"/>
      <c r="G58" s="305"/>
      <c r="H58" s="305"/>
      <c r="I58" s="305"/>
      <c r="J58" s="305"/>
      <c r="K58" s="305"/>
      <c r="L58" s="474"/>
    </row>
    <row r="59" spans="2:12" x14ac:dyDescent="0.25">
      <c r="B59" s="473"/>
      <c r="C59" s="303" t="s">
        <v>1637</v>
      </c>
      <c r="D59" s="305"/>
      <c r="E59" s="305"/>
      <c r="F59" s="305"/>
      <c r="G59" s="305"/>
      <c r="H59" s="305"/>
      <c r="I59" s="305"/>
      <c r="J59" s="305"/>
      <c r="K59" s="305"/>
      <c r="L59" s="474"/>
    </row>
    <row r="60" spans="2:12" x14ac:dyDescent="0.25">
      <c r="B60" s="473"/>
      <c r="C60" s="305"/>
      <c r="D60" s="305"/>
      <c r="E60" s="305"/>
      <c r="F60" s="305"/>
      <c r="G60" s="305"/>
      <c r="H60" s="305"/>
      <c r="I60" s="305"/>
      <c r="J60" s="305"/>
      <c r="K60" s="305"/>
      <c r="L60" s="474"/>
    </row>
    <row r="61" spans="2:12" ht="13" x14ac:dyDescent="0.3">
      <c r="B61" s="478" t="s">
        <v>1503</v>
      </c>
      <c r="C61" s="316" t="s">
        <v>1638</v>
      </c>
      <c r="D61" s="305"/>
      <c r="E61" s="305"/>
      <c r="F61" s="305"/>
      <c r="G61" s="305"/>
      <c r="H61" s="305"/>
      <c r="I61" s="305"/>
      <c r="J61" s="305"/>
      <c r="K61" s="305"/>
      <c r="L61" s="474"/>
    </row>
    <row r="62" spans="2:12" x14ac:dyDescent="0.25">
      <c r="B62" s="473"/>
      <c r="C62" s="305" t="s">
        <v>1639</v>
      </c>
      <c r="D62" s="305"/>
      <c r="E62" s="305"/>
      <c r="F62" s="305"/>
      <c r="G62" s="305"/>
      <c r="H62" s="305"/>
      <c r="I62" s="305"/>
      <c r="J62" s="305"/>
      <c r="K62" s="305"/>
      <c r="L62" s="474"/>
    </row>
    <row r="63" spans="2:12" x14ac:dyDescent="0.25">
      <c r="B63" s="473"/>
      <c r="C63" s="303" t="s">
        <v>1640</v>
      </c>
      <c r="D63" s="305"/>
      <c r="E63" s="305"/>
      <c r="F63" s="305"/>
      <c r="G63" s="305"/>
      <c r="H63" s="305"/>
      <c r="I63" s="305"/>
      <c r="J63" s="305"/>
      <c r="K63" s="305"/>
      <c r="L63" s="474"/>
    </row>
    <row r="64" spans="2:12" ht="109.5" customHeight="1" x14ac:dyDescent="0.25">
      <c r="B64" s="473"/>
      <c r="C64" s="812" t="s">
        <v>1660</v>
      </c>
      <c r="D64" s="812"/>
      <c r="E64" s="812"/>
      <c r="F64" s="812"/>
      <c r="G64" s="812"/>
      <c r="H64" s="812"/>
      <c r="I64" s="812"/>
      <c r="J64" s="812"/>
      <c r="K64" s="305"/>
      <c r="L64" s="474"/>
    </row>
    <row r="65" spans="1:84" x14ac:dyDescent="0.25">
      <c r="B65" s="473"/>
      <c r="C65" s="305"/>
      <c r="D65" s="305"/>
      <c r="E65" s="305"/>
      <c r="F65" s="305"/>
      <c r="G65" s="305"/>
      <c r="H65" s="305"/>
      <c r="I65" s="305"/>
      <c r="J65" s="305"/>
      <c r="K65" s="305"/>
      <c r="L65" s="474"/>
    </row>
    <row r="66" spans="1:84" ht="13" x14ac:dyDescent="0.3">
      <c r="B66" s="478" t="s">
        <v>1531</v>
      </c>
      <c r="C66" s="485" t="s">
        <v>1641</v>
      </c>
      <c r="D66" s="305"/>
      <c r="E66" s="305"/>
      <c r="F66" s="305"/>
      <c r="G66" s="305"/>
      <c r="H66" s="305"/>
      <c r="I66" s="305"/>
      <c r="J66" s="305"/>
      <c r="K66" s="305"/>
      <c r="L66" s="474"/>
    </row>
    <row r="67" spans="1:84" ht="13" x14ac:dyDescent="0.3">
      <c r="B67" s="473"/>
      <c r="C67" s="485"/>
      <c r="D67" s="305"/>
      <c r="E67" s="305"/>
      <c r="F67" s="305"/>
      <c r="G67" s="305"/>
      <c r="H67" s="305"/>
      <c r="I67" s="305"/>
      <c r="J67" s="305"/>
      <c r="K67" s="305"/>
      <c r="L67" s="474"/>
    </row>
    <row r="68" spans="1:84" x14ac:dyDescent="0.25">
      <c r="B68" s="473"/>
      <c r="C68" s="480" t="s">
        <v>1642</v>
      </c>
      <c r="D68" s="305"/>
      <c r="E68" s="305"/>
      <c r="F68" s="305"/>
      <c r="G68" s="305"/>
      <c r="H68" s="305"/>
      <c r="I68" s="305"/>
      <c r="J68" s="305"/>
      <c r="K68" s="305"/>
      <c r="L68" s="474"/>
    </row>
    <row r="69" spans="1:84" x14ac:dyDescent="0.25">
      <c r="B69" s="473"/>
      <c r="C69" s="305"/>
      <c r="D69" s="305"/>
      <c r="E69" s="305"/>
      <c r="F69" s="305"/>
      <c r="G69" s="305"/>
      <c r="H69" s="305"/>
      <c r="I69" s="305"/>
      <c r="J69" s="305"/>
      <c r="K69" s="305"/>
      <c r="L69" s="474"/>
    </row>
    <row r="70" spans="1:84" x14ac:dyDescent="0.25">
      <c r="B70" s="473"/>
      <c r="C70" s="486" t="s">
        <v>1643</v>
      </c>
      <c r="D70" s="305"/>
      <c r="E70" s="305"/>
      <c r="F70" s="305"/>
      <c r="G70" s="305"/>
      <c r="H70" s="305"/>
      <c r="I70" s="305"/>
      <c r="J70" s="305"/>
      <c r="K70" s="305"/>
      <c r="L70" s="474"/>
    </row>
    <row r="71" spans="1:84" x14ac:dyDescent="0.25">
      <c r="B71" s="473"/>
      <c r="C71" s="303" t="s">
        <v>1644</v>
      </c>
      <c r="D71" s="305"/>
      <c r="E71" s="305"/>
      <c r="F71" s="305"/>
      <c r="G71" s="305"/>
      <c r="H71" s="305"/>
      <c r="I71" s="305"/>
      <c r="J71" s="305"/>
      <c r="K71" s="305"/>
      <c r="L71" s="474"/>
    </row>
    <row r="72" spans="1:84" x14ac:dyDescent="0.25">
      <c r="B72" s="473"/>
      <c r="C72" s="305"/>
      <c r="D72" s="305"/>
      <c r="E72" s="305"/>
      <c r="F72" s="305"/>
      <c r="G72" s="305"/>
      <c r="H72" s="305"/>
      <c r="I72" s="305"/>
      <c r="J72" s="305"/>
      <c r="K72" s="305"/>
      <c r="L72" s="474"/>
    </row>
    <row r="73" spans="1:84" x14ac:dyDescent="0.25">
      <c r="B73" s="473"/>
      <c r="C73" s="305"/>
      <c r="D73" s="305"/>
      <c r="E73" s="305"/>
      <c r="F73" s="305"/>
      <c r="G73" s="305"/>
      <c r="H73" s="305"/>
      <c r="I73" s="305"/>
      <c r="J73" s="305"/>
      <c r="K73" s="305"/>
      <c r="L73" s="474"/>
    </row>
    <row r="74" spans="1:84" s="484" customFormat="1" ht="15" customHeight="1" x14ac:dyDescent="0.35">
      <c r="A74" s="467"/>
      <c r="B74" s="481"/>
      <c r="C74" s="475" t="s">
        <v>1645</v>
      </c>
      <c r="D74" s="482"/>
      <c r="E74" s="482"/>
      <c r="F74" s="482"/>
      <c r="G74" s="482"/>
      <c r="H74" s="482"/>
      <c r="I74" s="482"/>
      <c r="J74" s="482"/>
      <c r="K74" s="482"/>
      <c r="L74" s="483"/>
      <c r="M74" s="467"/>
      <c r="N74" s="467"/>
      <c r="O74" s="467"/>
      <c r="P74" s="467"/>
      <c r="Q74" s="467"/>
      <c r="R74" s="467"/>
      <c r="S74" s="467"/>
      <c r="T74" s="467"/>
      <c r="U74" s="467"/>
      <c r="V74" s="467"/>
      <c r="W74" s="467"/>
      <c r="X74" s="467"/>
      <c r="Y74" s="467"/>
      <c r="Z74" s="467"/>
      <c r="AA74" s="467"/>
      <c r="AB74" s="467"/>
      <c r="AC74" s="467"/>
      <c r="AD74" s="467"/>
      <c r="AE74" s="467"/>
      <c r="AF74" s="467"/>
      <c r="AG74" s="467"/>
      <c r="AH74" s="467"/>
      <c r="AI74" s="467"/>
      <c r="AJ74" s="467"/>
      <c r="AK74" s="467"/>
      <c r="AL74" s="467"/>
      <c r="AM74" s="467"/>
      <c r="AN74" s="467"/>
      <c r="AO74" s="467"/>
      <c r="AP74" s="467"/>
      <c r="AQ74" s="467"/>
      <c r="AR74" s="467"/>
      <c r="AS74" s="467"/>
      <c r="AT74" s="467"/>
      <c r="AU74" s="467"/>
      <c r="AV74" s="467"/>
      <c r="AW74" s="467"/>
      <c r="AX74" s="467"/>
      <c r="AY74" s="467"/>
      <c r="AZ74" s="467"/>
      <c r="BA74" s="467"/>
      <c r="BB74" s="467"/>
      <c r="BC74" s="467"/>
      <c r="BD74" s="467"/>
      <c r="BE74" s="467"/>
      <c r="BF74" s="467"/>
      <c r="BG74" s="467"/>
      <c r="BH74" s="467"/>
      <c r="BI74" s="467"/>
      <c r="BJ74" s="467"/>
      <c r="BK74" s="467"/>
      <c r="BL74" s="467"/>
      <c r="BM74" s="467"/>
      <c r="BN74" s="467"/>
      <c r="BO74" s="467"/>
      <c r="BP74" s="467"/>
      <c r="BQ74" s="467"/>
      <c r="BR74" s="467"/>
      <c r="BS74" s="467"/>
      <c r="BT74" s="467"/>
      <c r="BU74" s="467"/>
      <c r="BV74" s="467"/>
      <c r="BW74" s="467"/>
      <c r="BX74" s="467"/>
      <c r="BY74" s="467"/>
      <c r="BZ74" s="467"/>
      <c r="CA74" s="467"/>
      <c r="CB74" s="467"/>
      <c r="CC74" s="467"/>
      <c r="CD74" s="467"/>
      <c r="CE74" s="467"/>
      <c r="CF74" s="467"/>
    </row>
    <row r="75" spans="1:84" x14ac:dyDescent="0.25">
      <c r="B75" s="473"/>
      <c r="C75" s="305"/>
      <c r="D75" s="305"/>
      <c r="E75" s="305"/>
      <c r="F75" s="305"/>
      <c r="G75" s="305"/>
      <c r="H75" s="305"/>
      <c r="I75" s="305"/>
      <c r="J75" s="305"/>
      <c r="K75" s="305"/>
      <c r="L75" s="474"/>
    </row>
    <row r="76" spans="1:84" x14ac:dyDescent="0.25">
      <c r="B76" s="473"/>
      <c r="C76" s="305"/>
      <c r="D76" s="305"/>
      <c r="E76" s="305"/>
      <c r="F76" s="305"/>
      <c r="G76" s="305"/>
      <c r="H76" s="305"/>
      <c r="I76" s="305"/>
      <c r="J76" s="305"/>
      <c r="K76" s="305"/>
      <c r="L76" s="474"/>
    </row>
    <row r="77" spans="1:84" x14ac:dyDescent="0.25">
      <c r="B77" s="473"/>
      <c r="C77" s="303" t="s">
        <v>1646</v>
      </c>
      <c r="D77" s="305"/>
      <c r="E77" s="305"/>
      <c r="F77" s="305"/>
      <c r="G77" s="305"/>
      <c r="H77" s="305"/>
      <c r="I77" s="305"/>
      <c r="J77" s="305"/>
      <c r="K77" s="305"/>
      <c r="L77" s="474"/>
    </row>
    <row r="78" spans="1:84" ht="13" thickBot="1" x14ac:dyDescent="0.3">
      <c r="B78" s="487"/>
      <c r="C78" s="488" t="s">
        <v>1564</v>
      </c>
      <c r="D78" s="488"/>
      <c r="E78" s="488"/>
      <c r="F78" s="488"/>
      <c r="G78" s="488"/>
      <c r="H78" s="488"/>
      <c r="I78" s="488"/>
      <c r="J78" s="488"/>
      <c r="K78" s="488"/>
      <c r="L78" s="489"/>
    </row>
  </sheetData>
  <mergeCells count="2">
    <mergeCell ref="C31:J31"/>
    <mergeCell ref="C64:J64"/>
  </mergeCells>
  <pageMargins left="0.70866141732283472" right="0.70866141732283472" top="0.74803149606299213" bottom="0.74803149606299213" header="0.31496062992125984" footer="0.31496062992125984"/>
  <pageSetup paperSize="9" scale="6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pageSetUpPr fitToPage="1"/>
  </sheetPr>
  <dimension ref="B1:O35"/>
  <sheetViews>
    <sheetView view="pageBreakPreview" topLeftCell="A2" zoomScale="60" zoomScaleNormal="100" workbookViewId="0">
      <selection activeCell="B2" sqref="B2:N35"/>
    </sheetView>
  </sheetViews>
  <sheetFormatPr baseColWidth="10" defaultRowHeight="14.5" x14ac:dyDescent="0.35"/>
  <cols>
    <col min="1" max="1" width="4.81640625" customWidth="1"/>
  </cols>
  <sheetData>
    <row r="1" spans="2:14" ht="15" thickBot="1" x14ac:dyDescent="0.4"/>
    <row r="2" spans="2:14" x14ac:dyDescent="0.35">
      <c r="B2" s="813" t="s">
        <v>1647</v>
      </c>
      <c r="C2" s="814"/>
      <c r="D2" s="814"/>
      <c r="E2" s="814"/>
      <c r="F2" s="814"/>
      <c r="G2" s="814"/>
      <c r="H2" s="814"/>
      <c r="I2" s="814"/>
      <c r="J2" s="814"/>
      <c r="K2" s="814"/>
      <c r="L2" s="814"/>
      <c r="M2" s="814"/>
      <c r="N2" s="815"/>
    </row>
    <row r="3" spans="2:14" x14ac:dyDescent="0.35">
      <c r="B3" s="816"/>
      <c r="C3" s="817"/>
      <c r="D3" s="817"/>
      <c r="E3" s="817"/>
      <c r="F3" s="817"/>
      <c r="G3" s="817"/>
      <c r="H3" s="817"/>
      <c r="I3" s="817"/>
      <c r="J3" s="817"/>
      <c r="K3" s="817"/>
      <c r="L3" s="817"/>
      <c r="M3" s="817"/>
      <c r="N3" s="818"/>
    </row>
    <row r="4" spans="2:14" x14ac:dyDescent="0.35">
      <c r="B4" s="816"/>
      <c r="C4" s="817"/>
      <c r="D4" s="817"/>
      <c r="E4" s="817"/>
      <c r="F4" s="817"/>
      <c r="G4" s="817"/>
      <c r="H4" s="817"/>
      <c r="I4" s="817"/>
      <c r="J4" s="817"/>
      <c r="K4" s="817"/>
      <c r="L4" s="817"/>
      <c r="M4" s="817"/>
      <c r="N4" s="818"/>
    </row>
    <row r="5" spans="2:14" x14ac:dyDescent="0.35">
      <c r="B5" s="816"/>
      <c r="C5" s="817"/>
      <c r="D5" s="817"/>
      <c r="E5" s="817"/>
      <c r="F5" s="817"/>
      <c r="G5" s="817"/>
      <c r="H5" s="817"/>
      <c r="I5" s="817"/>
      <c r="J5" s="817"/>
      <c r="K5" s="817"/>
      <c r="L5" s="817"/>
      <c r="M5" s="817"/>
      <c r="N5" s="818"/>
    </row>
    <row r="6" spans="2:14" x14ac:dyDescent="0.35">
      <c r="B6" s="816"/>
      <c r="C6" s="817"/>
      <c r="D6" s="817"/>
      <c r="E6" s="817"/>
      <c r="F6" s="817"/>
      <c r="G6" s="817"/>
      <c r="H6" s="817"/>
      <c r="I6" s="817"/>
      <c r="J6" s="817"/>
      <c r="K6" s="817"/>
      <c r="L6" s="817"/>
      <c r="M6" s="817"/>
      <c r="N6" s="818"/>
    </row>
    <row r="7" spans="2:14" x14ac:dyDescent="0.35">
      <c r="B7" s="816"/>
      <c r="C7" s="817"/>
      <c r="D7" s="817"/>
      <c r="E7" s="817"/>
      <c r="F7" s="817"/>
      <c r="G7" s="817"/>
      <c r="H7" s="817"/>
      <c r="I7" s="817"/>
      <c r="J7" s="817"/>
      <c r="K7" s="817"/>
      <c r="L7" s="817"/>
      <c r="M7" s="817"/>
      <c r="N7" s="818"/>
    </row>
    <row r="8" spans="2:14" x14ac:dyDescent="0.35">
      <c r="B8" s="816"/>
      <c r="C8" s="817"/>
      <c r="D8" s="817"/>
      <c r="E8" s="817"/>
      <c r="F8" s="817"/>
      <c r="G8" s="817"/>
      <c r="H8" s="817"/>
      <c r="I8" s="817"/>
      <c r="J8" s="817"/>
      <c r="K8" s="817"/>
      <c r="L8" s="817"/>
      <c r="M8" s="817"/>
      <c r="N8" s="818"/>
    </row>
    <row r="9" spans="2:14" x14ac:dyDescent="0.35">
      <c r="B9" s="816"/>
      <c r="C9" s="817"/>
      <c r="D9" s="817"/>
      <c r="E9" s="817"/>
      <c r="F9" s="817"/>
      <c r="G9" s="817"/>
      <c r="H9" s="817"/>
      <c r="I9" s="817"/>
      <c r="J9" s="817"/>
      <c r="K9" s="817"/>
      <c r="L9" s="817"/>
      <c r="M9" s="817"/>
      <c r="N9" s="818"/>
    </row>
    <row r="10" spans="2:14" x14ac:dyDescent="0.35">
      <c r="B10" s="816"/>
      <c r="C10" s="817"/>
      <c r="D10" s="817"/>
      <c r="E10" s="817"/>
      <c r="F10" s="817"/>
      <c r="G10" s="817"/>
      <c r="H10" s="817"/>
      <c r="I10" s="817"/>
      <c r="J10" s="817"/>
      <c r="K10" s="817"/>
      <c r="L10" s="817"/>
      <c r="M10" s="817"/>
      <c r="N10" s="818"/>
    </row>
    <row r="11" spans="2:14" x14ac:dyDescent="0.35">
      <c r="B11" s="816"/>
      <c r="C11" s="817"/>
      <c r="D11" s="817"/>
      <c r="E11" s="817"/>
      <c r="F11" s="817"/>
      <c r="G11" s="817"/>
      <c r="H11" s="817"/>
      <c r="I11" s="817"/>
      <c r="J11" s="817"/>
      <c r="K11" s="817"/>
      <c r="L11" s="817"/>
      <c r="M11" s="817"/>
      <c r="N11" s="818"/>
    </row>
    <row r="12" spans="2:14" x14ac:dyDescent="0.35">
      <c r="B12" s="816"/>
      <c r="C12" s="817"/>
      <c r="D12" s="817"/>
      <c r="E12" s="817"/>
      <c r="F12" s="817"/>
      <c r="G12" s="817"/>
      <c r="H12" s="817"/>
      <c r="I12" s="817"/>
      <c r="J12" s="817"/>
      <c r="K12" s="817"/>
      <c r="L12" s="817"/>
      <c r="M12" s="817"/>
      <c r="N12" s="818"/>
    </row>
    <row r="13" spans="2:14" x14ac:dyDescent="0.35">
      <c r="B13" s="816"/>
      <c r="C13" s="817"/>
      <c r="D13" s="817"/>
      <c r="E13" s="817"/>
      <c r="F13" s="817"/>
      <c r="G13" s="817"/>
      <c r="H13" s="817"/>
      <c r="I13" s="817"/>
      <c r="J13" s="817"/>
      <c r="K13" s="817"/>
      <c r="L13" s="817"/>
      <c r="M13" s="817"/>
      <c r="N13" s="818"/>
    </row>
    <row r="14" spans="2:14" x14ac:dyDescent="0.35">
      <c r="B14" s="816"/>
      <c r="C14" s="817"/>
      <c r="D14" s="817"/>
      <c r="E14" s="817"/>
      <c r="F14" s="817"/>
      <c r="G14" s="817"/>
      <c r="H14" s="817"/>
      <c r="I14" s="817"/>
      <c r="J14" s="817"/>
      <c r="K14" s="817"/>
      <c r="L14" s="817"/>
      <c r="M14" s="817"/>
      <c r="N14" s="818"/>
    </row>
    <row r="15" spans="2:14" x14ac:dyDescent="0.35">
      <c r="B15" s="816"/>
      <c r="C15" s="817"/>
      <c r="D15" s="817"/>
      <c r="E15" s="817"/>
      <c r="F15" s="817"/>
      <c r="G15" s="817"/>
      <c r="H15" s="817"/>
      <c r="I15" s="817"/>
      <c r="J15" s="817"/>
      <c r="K15" s="817"/>
      <c r="L15" s="817"/>
      <c r="M15" s="817"/>
      <c r="N15" s="818"/>
    </row>
    <row r="16" spans="2:14" x14ac:dyDescent="0.35">
      <c r="B16" s="816"/>
      <c r="C16" s="817"/>
      <c r="D16" s="817"/>
      <c r="E16" s="817"/>
      <c r="F16" s="817"/>
      <c r="G16" s="817"/>
      <c r="H16" s="817"/>
      <c r="I16" s="817"/>
      <c r="J16" s="817"/>
      <c r="K16" s="817"/>
      <c r="L16" s="817"/>
      <c r="M16" s="817"/>
      <c r="N16" s="818"/>
    </row>
    <row r="17" spans="2:15" x14ac:dyDescent="0.35">
      <c r="B17" s="816"/>
      <c r="C17" s="817"/>
      <c r="D17" s="817"/>
      <c r="E17" s="817"/>
      <c r="F17" s="817"/>
      <c r="G17" s="817"/>
      <c r="H17" s="817"/>
      <c r="I17" s="817"/>
      <c r="J17" s="817"/>
      <c r="K17" s="817"/>
      <c r="L17" s="817"/>
      <c r="M17" s="817"/>
      <c r="N17" s="818"/>
    </row>
    <row r="18" spans="2:15" x14ac:dyDescent="0.35">
      <c r="B18" s="816"/>
      <c r="C18" s="817"/>
      <c r="D18" s="817"/>
      <c r="E18" s="817"/>
      <c r="F18" s="817"/>
      <c r="G18" s="817"/>
      <c r="H18" s="817"/>
      <c r="I18" s="817"/>
      <c r="J18" s="817"/>
      <c r="K18" s="817"/>
      <c r="L18" s="817"/>
      <c r="M18" s="817"/>
      <c r="N18" s="818"/>
    </row>
    <row r="19" spans="2:15" x14ac:dyDescent="0.35">
      <c r="B19" s="816"/>
      <c r="C19" s="817"/>
      <c r="D19" s="817"/>
      <c r="E19" s="817"/>
      <c r="F19" s="817"/>
      <c r="G19" s="817"/>
      <c r="H19" s="817"/>
      <c r="I19" s="817"/>
      <c r="J19" s="817"/>
      <c r="K19" s="817"/>
      <c r="L19" s="817"/>
      <c r="M19" s="817"/>
      <c r="N19" s="818"/>
      <c r="O19" t="s">
        <v>1648</v>
      </c>
    </row>
    <row r="20" spans="2:15" x14ac:dyDescent="0.35">
      <c r="B20" s="816"/>
      <c r="C20" s="817"/>
      <c r="D20" s="817"/>
      <c r="E20" s="817"/>
      <c r="F20" s="817"/>
      <c r="G20" s="817"/>
      <c r="H20" s="817"/>
      <c r="I20" s="817"/>
      <c r="J20" s="817"/>
      <c r="K20" s="817"/>
      <c r="L20" s="817"/>
      <c r="M20" s="817"/>
      <c r="N20" s="818"/>
    </row>
    <row r="21" spans="2:15" x14ac:dyDescent="0.35">
      <c r="B21" s="816"/>
      <c r="C21" s="817"/>
      <c r="D21" s="817"/>
      <c r="E21" s="817"/>
      <c r="F21" s="817"/>
      <c r="G21" s="817"/>
      <c r="H21" s="817"/>
      <c r="I21" s="817"/>
      <c r="J21" s="817"/>
      <c r="K21" s="817"/>
      <c r="L21" s="817"/>
      <c r="M21" s="817"/>
      <c r="N21" s="818"/>
    </row>
    <row r="22" spans="2:15" x14ac:dyDescent="0.35">
      <c r="B22" s="816"/>
      <c r="C22" s="817"/>
      <c r="D22" s="817"/>
      <c r="E22" s="817"/>
      <c r="F22" s="817"/>
      <c r="G22" s="817"/>
      <c r="H22" s="817"/>
      <c r="I22" s="817"/>
      <c r="J22" s="817"/>
      <c r="K22" s="817"/>
      <c r="L22" s="817"/>
      <c r="M22" s="817"/>
      <c r="N22" s="818"/>
    </row>
    <row r="23" spans="2:15" x14ac:dyDescent="0.35">
      <c r="B23" s="816"/>
      <c r="C23" s="817"/>
      <c r="D23" s="817"/>
      <c r="E23" s="817"/>
      <c r="F23" s="817"/>
      <c r="G23" s="817"/>
      <c r="H23" s="817"/>
      <c r="I23" s="817"/>
      <c r="J23" s="817"/>
      <c r="K23" s="817"/>
      <c r="L23" s="817"/>
      <c r="M23" s="817"/>
      <c r="N23" s="818"/>
    </row>
    <row r="24" spans="2:15" x14ac:dyDescent="0.35">
      <c r="B24" s="816"/>
      <c r="C24" s="817"/>
      <c r="D24" s="817"/>
      <c r="E24" s="817"/>
      <c r="F24" s="817"/>
      <c r="G24" s="817"/>
      <c r="H24" s="817"/>
      <c r="I24" s="817"/>
      <c r="J24" s="817"/>
      <c r="K24" s="817"/>
      <c r="L24" s="817"/>
      <c r="M24" s="817"/>
      <c r="N24" s="818"/>
    </row>
    <row r="25" spans="2:15" x14ac:dyDescent="0.35">
      <c r="B25" s="816"/>
      <c r="C25" s="817"/>
      <c r="D25" s="817"/>
      <c r="E25" s="817"/>
      <c r="F25" s="817"/>
      <c r="G25" s="817"/>
      <c r="H25" s="817"/>
      <c r="I25" s="817"/>
      <c r="J25" s="817"/>
      <c r="K25" s="817"/>
      <c r="L25" s="817"/>
      <c r="M25" s="817"/>
      <c r="N25" s="818"/>
    </row>
    <row r="26" spans="2:15" x14ac:dyDescent="0.35">
      <c r="B26" s="816"/>
      <c r="C26" s="817"/>
      <c r="D26" s="817"/>
      <c r="E26" s="817"/>
      <c r="F26" s="817"/>
      <c r="G26" s="817"/>
      <c r="H26" s="817"/>
      <c r="I26" s="817"/>
      <c r="J26" s="817"/>
      <c r="K26" s="817"/>
      <c r="L26" s="817"/>
      <c r="M26" s="817"/>
      <c r="N26" s="818"/>
    </row>
    <row r="27" spans="2:15" x14ac:dyDescent="0.35">
      <c r="B27" s="816"/>
      <c r="C27" s="817"/>
      <c r="D27" s="817"/>
      <c r="E27" s="817"/>
      <c r="F27" s="817"/>
      <c r="G27" s="817"/>
      <c r="H27" s="817"/>
      <c r="I27" s="817"/>
      <c r="J27" s="817"/>
      <c r="K27" s="817"/>
      <c r="L27" s="817"/>
      <c r="M27" s="817"/>
      <c r="N27" s="818"/>
    </row>
    <row r="28" spans="2:15" x14ac:dyDescent="0.35">
      <c r="B28" s="816"/>
      <c r="C28" s="817"/>
      <c r="D28" s="817"/>
      <c r="E28" s="817"/>
      <c r="F28" s="817"/>
      <c r="G28" s="817"/>
      <c r="H28" s="817"/>
      <c r="I28" s="817"/>
      <c r="J28" s="817"/>
      <c r="K28" s="817"/>
      <c r="L28" s="817"/>
      <c r="M28" s="817"/>
      <c r="N28" s="818"/>
    </row>
    <row r="29" spans="2:15" x14ac:dyDescent="0.35">
      <c r="B29" s="816"/>
      <c r="C29" s="817"/>
      <c r="D29" s="817"/>
      <c r="E29" s="817"/>
      <c r="F29" s="817"/>
      <c r="G29" s="817"/>
      <c r="H29" s="817"/>
      <c r="I29" s="817"/>
      <c r="J29" s="817"/>
      <c r="K29" s="817"/>
      <c r="L29" s="817"/>
      <c r="M29" s="817"/>
      <c r="N29" s="818"/>
    </row>
    <row r="30" spans="2:15" x14ac:dyDescent="0.35">
      <c r="B30" s="816"/>
      <c r="C30" s="817"/>
      <c r="D30" s="817"/>
      <c r="E30" s="817"/>
      <c r="F30" s="817"/>
      <c r="G30" s="817"/>
      <c r="H30" s="817"/>
      <c r="I30" s="817"/>
      <c r="J30" s="817"/>
      <c r="K30" s="817"/>
      <c r="L30" s="817"/>
      <c r="M30" s="817"/>
      <c r="N30" s="818"/>
    </row>
    <row r="31" spans="2:15" x14ac:dyDescent="0.35">
      <c r="B31" s="816"/>
      <c r="C31" s="817"/>
      <c r="D31" s="817"/>
      <c r="E31" s="817"/>
      <c r="F31" s="817"/>
      <c r="G31" s="817"/>
      <c r="H31" s="817"/>
      <c r="I31" s="817"/>
      <c r="J31" s="817"/>
      <c r="K31" s="817"/>
      <c r="L31" s="817"/>
      <c r="M31" s="817"/>
      <c r="N31" s="818"/>
    </row>
    <row r="32" spans="2:15" x14ac:dyDescent="0.35">
      <c r="B32" s="816"/>
      <c r="C32" s="817"/>
      <c r="D32" s="817"/>
      <c r="E32" s="817"/>
      <c r="F32" s="817"/>
      <c r="G32" s="817"/>
      <c r="H32" s="817"/>
      <c r="I32" s="817"/>
      <c r="J32" s="817"/>
      <c r="K32" s="817"/>
      <c r="L32" s="817"/>
      <c r="M32" s="817"/>
      <c r="N32" s="818"/>
    </row>
    <row r="33" spans="2:14" x14ac:dyDescent="0.35">
      <c r="B33" s="816"/>
      <c r="C33" s="817"/>
      <c r="D33" s="817"/>
      <c r="E33" s="817"/>
      <c r="F33" s="817"/>
      <c r="G33" s="817"/>
      <c r="H33" s="817"/>
      <c r="I33" s="817"/>
      <c r="J33" s="817"/>
      <c r="K33" s="817"/>
      <c r="L33" s="817"/>
      <c r="M33" s="817"/>
      <c r="N33" s="818"/>
    </row>
    <row r="34" spans="2:14" x14ac:dyDescent="0.35">
      <c r="B34" s="816"/>
      <c r="C34" s="817"/>
      <c r="D34" s="817"/>
      <c r="E34" s="817"/>
      <c r="F34" s="817"/>
      <c r="G34" s="817"/>
      <c r="H34" s="817"/>
      <c r="I34" s="817"/>
      <c r="J34" s="817"/>
      <c r="K34" s="817"/>
      <c r="L34" s="817"/>
      <c r="M34" s="817"/>
      <c r="N34" s="818"/>
    </row>
    <row r="35" spans="2:14" ht="15" thickBot="1" x14ac:dyDescent="0.4">
      <c r="B35" s="819"/>
      <c r="C35" s="820"/>
      <c r="D35" s="820"/>
      <c r="E35" s="820"/>
      <c r="F35" s="820"/>
      <c r="G35" s="820"/>
      <c r="H35" s="820"/>
      <c r="I35" s="820"/>
      <c r="J35" s="820"/>
      <c r="K35" s="820"/>
      <c r="L35" s="820"/>
      <c r="M35" s="820"/>
      <c r="N35" s="821"/>
    </row>
  </sheetData>
  <mergeCells count="1">
    <mergeCell ref="B2:N35"/>
  </mergeCells>
  <pageMargins left="0.25" right="0.25" top="0.75" bottom="0.75" header="0.3" footer="0.3"/>
  <pageSetup paperSize="9" scale="9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N112"/>
  <sheetViews>
    <sheetView topLeftCell="A61" zoomScale="70" zoomScaleNormal="70" workbookViewId="0">
      <selection activeCell="B35" sqref="B35:B52"/>
    </sheetView>
  </sheetViews>
  <sheetFormatPr baseColWidth="10" defaultColWidth="8.81640625" defaultRowHeight="14.5" outlineLevelRow="1" x14ac:dyDescent="0.35"/>
  <cols>
    <col min="1" max="1" width="13.26953125" style="509" customWidth="1"/>
    <col min="2" max="2" width="60.54296875" style="509" bestFit="1" customWidth="1"/>
    <col min="3" max="7" width="41" style="509" customWidth="1"/>
    <col min="8" max="8" width="7.26953125" style="509" customWidth="1"/>
    <col min="9" max="9" width="92" style="509" customWidth="1"/>
    <col min="10" max="11" width="47.7265625" style="509" customWidth="1"/>
    <col min="12" max="12" width="7.26953125" style="509" customWidth="1"/>
    <col min="13" max="13" width="25.7265625" style="509" customWidth="1"/>
    <col min="14" max="14" width="25.7265625" style="510" customWidth="1"/>
    <col min="15" max="16384" width="8.81640625" style="535"/>
  </cols>
  <sheetData>
    <row r="1" spans="1:13" ht="45" customHeight="1" x14ac:dyDescent="0.35">
      <c r="A1" s="822" t="s">
        <v>1662</v>
      </c>
      <c r="B1" s="822"/>
    </row>
    <row r="2" spans="1:13" ht="31" x14ac:dyDescent="0.35">
      <c r="A2" s="511" t="s">
        <v>1663</v>
      </c>
      <c r="B2" s="511"/>
      <c r="C2" s="510"/>
      <c r="D2" s="510"/>
      <c r="E2" s="510"/>
      <c r="F2" s="561" t="s">
        <v>1852</v>
      </c>
      <c r="G2" s="512"/>
      <c r="H2" s="510"/>
      <c r="I2" s="511"/>
      <c r="J2" s="510"/>
      <c r="K2" s="510"/>
      <c r="L2" s="510"/>
      <c r="M2" s="510"/>
    </row>
    <row r="3" spans="1:13" ht="15" thickBot="1" x14ac:dyDescent="0.4">
      <c r="A3" s="510"/>
      <c r="B3" s="513"/>
      <c r="C3" s="513"/>
      <c r="D3" s="510"/>
      <c r="E3" s="510"/>
      <c r="F3" s="510"/>
      <c r="G3" s="510"/>
      <c r="H3" s="510"/>
      <c r="L3" s="510"/>
      <c r="M3" s="510"/>
    </row>
    <row r="4" spans="1:13" ht="19" thickBot="1" x14ac:dyDescent="0.4">
      <c r="A4" s="514"/>
      <c r="B4" s="515" t="s">
        <v>22</v>
      </c>
      <c r="C4" s="516" t="s">
        <v>1231</v>
      </c>
      <c r="D4" s="514"/>
      <c r="E4" s="514"/>
      <c r="F4" s="510"/>
      <c r="G4" s="510"/>
      <c r="H4" s="510"/>
      <c r="I4" s="517" t="s">
        <v>1664</v>
      </c>
      <c r="J4" s="518" t="s">
        <v>1038</v>
      </c>
      <c r="L4" s="510"/>
      <c r="M4" s="510"/>
    </row>
    <row r="5" spans="1:13" ht="15" thickBot="1" x14ac:dyDescent="0.4">
      <c r="H5" s="510"/>
      <c r="I5" s="519" t="s">
        <v>1040</v>
      </c>
      <c r="J5" s="509" t="s">
        <v>1041</v>
      </c>
      <c r="L5" s="510"/>
      <c r="M5" s="510"/>
    </row>
    <row r="6" spans="1:13" ht="18.5" x14ac:dyDescent="0.35">
      <c r="A6" s="520"/>
      <c r="B6" s="521" t="s">
        <v>1665</v>
      </c>
      <c r="C6" s="520"/>
      <c r="E6" s="522"/>
      <c r="F6" s="522"/>
      <c r="G6" s="522"/>
      <c r="H6" s="510"/>
      <c r="I6" s="519" t="s">
        <v>1043</v>
      </c>
      <c r="J6" s="509" t="s">
        <v>1044</v>
      </c>
      <c r="L6" s="510"/>
      <c r="M6" s="510"/>
    </row>
    <row r="7" spans="1:13" x14ac:dyDescent="0.35">
      <c r="B7" s="523" t="s">
        <v>1666</v>
      </c>
      <c r="H7" s="510"/>
      <c r="I7" s="519" t="s">
        <v>1046</v>
      </c>
      <c r="J7" s="509" t="s">
        <v>1047</v>
      </c>
      <c r="L7" s="510"/>
      <c r="M7" s="510"/>
    </row>
    <row r="8" spans="1:13" x14ac:dyDescent="0.35">
      <c r="B8" s="523" t="s">
        <v>1667</v>
      </c>
      <c r="H8" s="510"/>
      <c r="I8" s="519" t="s">
        <v>1668</v>
      </c>
      <c r="J8" s="509" t="s">
        <v>1669</v>
      </c>
      <c r="L8" s="510"/>
      <c r="M8" s="510"/>
    </row>
    <row r="9" spans="1:13" ht="15" thickBot="1" x14ac:dyDescent="0.4">
      <c r="B9" s="524" t="s">
        <v>1670</v>
      </c>
      <c r="H9" s="510"/>
      <c r="L9" s="510"/>
      <c r="M9" s="510"/>
    </row>
    <row r="10" spans="1:13" x14ac:dyDescent="0.35">
      <c r="B10" s="525"/>
      <c r="H10" s="510"/>
      <c r="I10" s="526" t="s">
        <v>1671</v>
      </c>
      <c r="L10" s="510"/>
      <c r="M10" s="510"/>
    </row>
    <row r="11" spans="1:13" x14ac:dyDescent="0.35">
      <c r="B11" s="525"/>
      <c r="H11" s="510"/>
      <c r="I11" s="526" t="s">
        <v>1672</v>
      </c>
      <c r="L11" s="510"/>
      <c r="M11" s="510"/>
    </row>
    <row r="12" spans="1:13" ht="37" x14ac:dyDescent="0.35">
      <c r="A12" s="517" t="s">
        <v>31</v>
      </c>
      <c r="B12" s="517" t="s">
        <v>1673</v>
      </c>
      <c r="C12" s="527"/>
      <c r="D12" s="527"/>
      <c r="E12" s="527"/>
      <c r="F12" s="527"/>
      <c r="G12" s="527"/>
      <c r="H12" s="510"/>
      <c r="L12" s="510"/>
      <c r="M12" s="510"/>
    </row>
    <row r="13" spans="1:13" ht="15" customHeight="1" x14ac:dyDescent="0.35">
      <c r="A13" s="528"/>
      <c r="B13" s="529" t="s">
        <v>1674</v>
      </c>
      <c r="C13" s="528" t="s">
        <v>1556</v>
      </c>
      <c r="D13" s="528" t="s">
        <v>1675</v>
      </c>
      <c r="E13" s="530"/>
      <c r="F13" s="531"/>
      <c r="G13" s="531"/>
      <c r="H13" s="510"/>
      <c r="L13" s="510"/>
      <c r="M13" s="510"/>
    </row>
    <row r="14" spans="1:13" x14ac:dyDescent="0.35">
      <c r="A14" s="509" t="s">
        <v>1676</v>
      </c>
      <c r="B14" s="532" t="s">
        <v>1677</v>
      </c>
      <c r="C14" s="541" t="s">
        <v>1770</v>
      </c>
      <c r="D14" s="541" t="s">
        <v>1772</v>
      </c>
      <c r="E14" s="522"/>
      <c r="F14" s="522"/>
      <c r="G14" s="522"/>
      <c r="H14" s="510"/>
      <c r="L14" s="510"/>
      <c r="M14" s="510"/>
    </row>
    <row r="15" spans="1:13" x14ac:dyDescent="0.35">
      <c r="A15" s="509" t="s">
        <v>1678</v>
      </c>
      <c r="B15" s="532" t="s">
        <v>432</v>
      </c>
      <c r="C15" s="509" t="s">
        <v>1771</v>
      </c>
      <c r="E15" s="522"/>
      <c r="F15" s="522"/>
      <c r="G15" s="522"/>
      <c r="H15" s="510"/>
      <c r="L15" s="510"/>
      <c r="M15" s="510"/>
    </row>
    <row r="16" spans="1:13" x14ac:dyDescent="0.35">
      <c r="A16" s="509" t="s">
        <v>1679</v>
      </c>
      <c r="B16" s="532" t="s">
        <v>1680</v>
      </c>
      <c r="E16" s="522"/>
      <c r="F16" s="522"/>
      <c r="G16" s="522"/>
      <c r="H16" s="510"/>
      <c r="L16" s="510"/>
      <c r="M16" s="510"/>
    </row>
    <row r="17" spans="1:13" x14ac:dyDescent="0.35">
      <c r="A17" s="509" t="s">
        <v>1681</v>
      </c>
      <c r="B17" s="532" t="s">
        <v>1682</v>
      </c>
      <c r="E17" s="522"/>
      <c r="F17" s="522"/>
      <c r="G17" s="522"/>
      <c r="H17" s="510"/>
      <c r="L17" s="510"/>
      <c r="M17" s="510"/>
    </row>
    <row r="18" spans="1:13" x14ac:dyDescent="0.35">
      <c r="A18" s="509" t="s">
        <v>1683</v>
      </c>
      <c r="B18" s="532" t="s">
        <v>1684</v>
      </c>
      <c r="E18" s="522"/>
      <c r="F18" s="522"/>
      <c r="G18" s="522"/>
      <c r="H18" s="510"/>
      <c r="L18" s="510"/>
      <c r="M18" s="510"/>
    </row>
    <row r="19" spans="1:13" x14ac:dyDescent="0.35">
      <c r="A19" s="509" t="s">
        <v>1685</v>
      </c>
      <c r="B19" s="532" t="s">
        <v>1686</v>
      </c>
      <c r="E19" s="522"/>
      <c r="F19" s="522"/>
      <c r="G19" s="522"/>
      <c r="H19" s="510"/>
      <c r="L19" s="510"/>
      <c r="M19" s="510"/>
    </row>
    <row r="20" spans="1:13" x14ac:dyDescent="0.35">
      <c r="A20" s="509" t="s">
        <v>1687</v>
      </c>
      <c r="B20" s="532" t="s">
        <v>1688</v>
      </c>
      <c r="C20" s="509" t="s">
        <v>1410</v>
      </c>
      <c r="E20" s="522"/>
      <c r="F20" s="522"/>
      <c r="G20" s="522"/>
      <c r="H20" s="510"/>
      <c r="L20" s="510"/>
      <c r="M20" s="510"/>
    </row>
    <row r="21" spans="1:13" x14ac:dyDescent="0.35">
      <c r="A21" s="509" t="s">
        <v>1689</v>
      </c>
      <c r="B21" s="532" t="s">
        <v>1690</v>
      </c>
      <c r="E21" s="522"/>
      <c r="F21" s="522"/>
      <c r="G21" s="522"/>
      <c r="H21" s="510"/>
      <c r="L21" s="510"/>
      <c r="M21" s="510"/>
    </row>
    <row r="22" spans="1:13" x14ac:dyDescent="0.35">
      <c r="A22" s="509" t="s">
        <v>1691</v>
      </c>
      <c r="B22" s="532" t="s">
        <v>1692</v>
      </c>
      <c r="E22" s="522"/>
      <c r="F22" s="522"/>
      <c r="G22" s="522"/>
      <c r="H22" s="510"/>
      <c r="L22" s="510"/>
      <c r="M22" s="510"/>
    </row>
    <row r="23" spans="1:13" x14ac:dyDescent="0.35">
      <c r="A23" s="509" t="s">
        <v>1693</v>
      </c>
      <c r="B23" s="532" t="s">
        <v>1694</v>
      </c>
      <c r="E23" s="522"/>
      <c r="F23" s="522"/>
      <c r="G23" s="522"/>
      <c r="H23" s="510"/>
      <c r="L23" s="510"/>
      <c r="M23" s="510"/>
    </row>
    <row r="24" spans="1:13" x14ac:dyDescent="0.35">
      <c r="A24" s="509" t="s">
        <v>1695</v>
      </c>
      <c r="B24" s="532" t="s">
        <v>1696</v>
      </c>
      <c r="E24" s="522"/>
      <c r="F24" s="522"/>
      <c r="G24" s="522"/>
      <c r="H24" s="510"/>
      <c r="L24" s="510"/>
      <c r="M24" s="510"/>
    </row>
    <row r="25" spans="1:13" outlineLevel="1" x14ac:dyDescent="0.35">
      <c r="A25" s="509" t="s">
        <v>1697</v>
      </c>
      <c r="B25" s="533"/>
      <c r="E25" s="522"/>
      <c r="F25" s="522"/>
      <c r="G25" s="522"/>
      <c r="H25" s="510"/>
      <c r="L25" s="510"/>
      <c r="M25" s="510"/>
    </row>
    <row r="26" spans="1:13" outlineLevel="1" x14ac:dyDescent="0.35">
      <c r="A26" s="509" t="s">
        <v>1698</v>
      </c>
      <c r="B26" s="533"/>
      <c r="E26" s="522"/>
      <c r="F26" s="522"/>
      <c r="G26" s="522"/>
      <c r="H26" s="510"/>
      <c r="L26" s="510"/>
      <c r="M26" s="510"/>
    </row>
    <row r="27" spans="1:13" outlineLevel="1" x14ac:dyDescent="0.35">
      <c r="A27" s="509" t="s">
        <v>1699</v>
      </c>
      <c r="B27" s="533"/>
      <c r="E27" s="522"/>
      <c r="F27" s="522"/>
      <c r="G27" s="522"/>
      <c r="H27" s="510"/>
      <c r="L27" s="510"/>
      <c r="M27" s="510"/>
    </row>
    <row r="28" spans="1:13" outlineLevel="1" x14ac:dyDescent="0.35">
      <c r="A28" s="509" t="s">
        <v>1700</v>
      </c>
      <c r="B28" s="533"/>
      <c r="E28" s="522"/>
      <c r="F28" s="522"/>
      <c r="G28" s="522"/>
      <c r="H28" s="510"/>
      <c r="L28" s="510"/>
      <c r="M28" s="510"/>
    </row>
    <row r="29" spans="1:13" outlineLevel="1" x14ac:dyDescent="0.35">
      <c r="A29" s="509" t="s">
        <v>1701</v>
      </c>
      <c r="B29" s="533"/>
      <c r="E29" s="522"/>
      <c r="F29" s="522"/>
      <c r="G29" s="522"/>
      <c r="H29" s="510"/>
      <c r="L29" s="510"/>
      <c r="M29" s="510"/>
    </row>
    <row r="30" spans="1:13" outlineLevel="1" x14ac:dyDescent="0.35">
      <c r="A30" s="509" t="s">
        <v>1702</v>
      </c>
      <c r="B30" s="533"/>
      <c r="E30" s="522"/>
      <c r="F30" s="522"/>
      <c r="G30" s="522"/>
      <c r="H30" s="510"/>
      <c r="L30" s="510"/>
      <c r="M30" s="510"/>
    </row>
    <row r="31" spans="1:13" outlineLevel="1" x14ac:dyDescent="0.35">
      <c r="A31" s="509" t="s">
        <v>1703</v>
      </c>
      <c r="B31" s="533"/>
      <c r="E31" s="522"/>
      <c r="F31" s="522"/>
      <c r="G31" s="522"/>
      <c r="H31" s="510"/>
      <c r="L31" s="510"/>
      <c r="M31" s="510"/>
    </row>
    <row r="32" spans="1:13" outlineLevel="1" x14ac:dyDescent="0.35">
      <c r="A32" s="509" t="s">
        <v>1704</v>
      </c>
      <c r="B32" s="533"/>
      <c r="E32" s="522"/>
      <c r="F32" s="522"/>
      <c r="G32" s="522"/>
      <c r="H32" s="510"/>
      <c r="L32" s="510"/>
      <c r="M32" s="510"/>
    </row>
    <row r="33" spans="1:13" ht="18.5" x14ac:dyDescent="0.35">
      <c r="A33" s="527"/>
      <c r="B33" s="517" t="s">
        <v>1667</v>
      </c>
      <c r="C33" s="527"/>
      <c r="D33" s="527"/>
      <c r="E33" s="527"/>
      <c r="F33" s="527"/>
      <c r="G33" s="527"/>
      <c r="H33" s="510"/>
      <c r="L33" s="510"/>
      <c r="M33" s="510"/>
    </row>
    <row r="34" spans="1:13" ht="15" customHeight="1" x14ac:dyDescent="0.35">
      <c r="A34" s="528"/>
      <c r="B34" s="529" t="s">
        <v>1705</v>
      </c>
      <c r="C34" s="528" t="s">
        <v>1706</v>
      </c>
      <c r="D34" s="528" t="s">
        <v>1675</v>
      </c>
      <c r="E34" s="528" t="s">
        <v>1707</v>
      </c>
      <c r="F34" s="531"/>
      <c r="G34" s="531"/>
      <c r="H34" s="510"/>
      <c r="L34" s="510"/>
      <c r="M34" s="510"/>
    </row>
    <row r="35" spans="1:13" x14ac:dyDescent="0.35">
      <c r="A35" s="509" t="s">
        <v>1708</v>
      </c>
      <c r="B35" s="509" t="s">
        <v>2767</v>
      </c>
      <c r="C35" s="541"/>
      <c r="D35" s="509" t="s">
        <v>2768</v>
      </c>
      <c r="E35" s="509" t="s">
        <v>2769</v>
      </c>
      <c r="F35" s="534"/>
      <c r="G35" s="534"/>
      <c r="H35" s="510"/>
      <c r="L35" s="510"/>
      <c r="M35" s="510"/>
    </row>
    <row r="36" spans="1:13" x14ac:dyDescent="0.35">
      <c r="A36" s="509" t="s">
        <v>1709</v>
      </c>
      <c r="B36" s="509" t="s">
        <v>2770</v>
      </c>
      <c r="D36" s="509" t="s">
        <v>2771</v>
      </c>
      <c r="E36" s="509" t="s">
        <v>2769</v>
      </c>
      <c r="H36" s="510"/>
      <c r="L36" s="510"/>
      <c r="M36" s="510"/>
    </row>
    <row r="37" spans="1:13" x14ac:dyDescent="0.35">
      <c r="A37" s="509" t="s">
        <v>1710</v>
      </c>
      <c r="B37" s="509" t="s">
        <v>2772</v>
      </c>
      <c r="D37" s="509" t="s">
        <v>2773</v>
      </c>
      <c r="E37" s="509" t="s">
        <v>2769</v>
      </c>
      <c r="H37" s="510"/>
      <c r="L37" s="510"/>
      <c r="M37" s="510"/>
    </row>
    <row r="38" spans="1:13" x14ac:dyDescent="0.35">
      <c r="A38" s="509" t="s">
        <v>1711</v>
      </c>
      <c r="B38" s="509" t="s">
        <v>2774</v>
      </c>
      <c r="D38" s="509" t="s">
        <v>2775</v>
      </c>
      <c r="E38" s="509" t="s">
        <v>2769</v>
      </c>
      <c r="H38" s="510"/>
      <c r="L38" s="510"/>
      <c r="M38" s="510"/>
    </row>
    <row r="39" spans="1:13" x14ac:dyDescent="0.35">
      <c r="A39" s="509" t="s">
        <v>1712</v>
      </c>
      <c r="B39" s="509" t="s">
        <v>2776</v>
      </c>
      <c r="D39" s="509" t="s">
        <v>1772</v>
      </c>
      <c r="E39" s="509" t="s">
        <v>2769</v>
      </c>
      <c r="H39" s="510"/>
      <c r="L39" s="510"/>
      <c r="M39" s="510"/>
    </row>
    <row r="40" spans="1:13" x14ac:dyDescent="0.35">
      <c r="A40" s="509" t="s">
        <v>1713</v>
      </c>
      <c r="B40" s="509" t="s">
        <v>2777</v>
      </c>
      <c r="D40" s="509" t="s">
        <v>2778</v>
      </c>
      <c r="E40" s="509" t="s">
        <v>2769</v>
      </c>
      <c r="H40" s="510"/>
      <c r="L40" s="510"/>
      <c r="M40" s="510"/>
    </row>
    <row r="41" spans="1:13" x14ac:dyDescent="0.35">
      <c r="A41" s="509" t="s">
        <v>1714</v>
      </c>
      <c r="B41" s="509" t="s">
        <v>2779</v>
      </c>
      <c r="D41" s="509" t="s">
        <v>2780</v>
      </c>
      <c r="E41" s="509" t="s">
        <v>2781</v>
      </c>
      <c r="H41" s="510"/>
      <c r="L41" s="510"/>
      <c r="M41" s="510"/>
    </row>
    <row r="42" spans="1:13" x14ac:dyDescent="0.35">
      <c r="A42" s="509" t="s">
        <v>1715</v>
      </c>
      <c r="B42" s="509" t="s">
        <v>2782</v>
      </c>
      <c r="D42" s="509" t="s">
        <v>2783</v>
      </c>
      <c r="E42" s="509" t="s">
        <v>2781</v>
      </c>
      <c r="H42" s="510"/>
      <c r="L42" s="510"/>
      <c r="M42" s="510"/>
    </row>
    <row r="43" spans="1:13" x14ac:dyDescent="0.35">
      <c r="A43" s="509" t="s">
        <v>1716</v>
      </c>
      <c r="B43" s="509" t="s">
        <v>2784</v>
      </c>
      <c r="D43" s="509" t="s">
        <v>2785</v>
      </c>
      <c r="E43" s="509" t="s">
        <v>2781</v>
      </c>
      <c r="H43" s="510"/>
      <c r="L43" s="510"/>
      <c r="M43" s="510"/>
    </row>
    <row r="44" spans="1:13" x14ac:dyDescent="0.35">
      <c r="A44" s="509" t="s">
        <v>1717</v>
      </c>
      <c r="B44" s="509" t="s">
        <v>2786</v>
      </c>
      <c r="D44" s="509" t="s">
        <v>2787</v>
      </c>
      <c r="E44" s="509" t="s">
        <v>2769</v>
      </c>
      <c r="H44" s="510"/>
      <c r="L44" s="510"/>
      <c r="M44" s="510"/>
    </row>
    <row r="45" spans="1:13" x14ac:dyDescent="0.35">
      <c r="A45" s="509" t="s">
        <v>1718</v>
      </c>
      <c r="B45" s="509" t="s">
        <v>2788</v>
      </c>
      <c r="D45" s="509" t="s">
        <v>2789</v>
      </c>
      <c r="E45" s="509" t="s">
        <v>2769</v>
      </c>
      <c r="H45" s="510"/>
      <c r="L45" s="510"/>
      <c r="M45" s="510"/>
    </row>
    <row r="46" spans="1:13" x14ac:dyDescent="0.35">
      <c r="A46" s="509" t="s">
        <v>1719</v>
      </c>
      <c r="B46" s="509" t="s">
        <v>2790</v>
      </c>
      <c r="D46" s="509" t="s">
        <v>2791</v>
      </c>
      <c r="E46" s="509" t="s">
        <v>2769</v>
      </c>
      <c r="H46" s="510"/>
      <c r="L46" s="510"/>
      <c r="M46" s="510"/>
    </row>
    <row r="47" spans="1:13" x14ac:dyDescent="0.35">
      <c r="A47" s="509" t="s">
        <v>1720</v>
      </c>
      <c r="B47" s="509" t="s">
        <v>2792</v>
      </c>
      <c r="D47" s="509" t="s">
        <v>2793</v>
      </c>
      <c r="E47" s="509" t="s">
        <v>2769</v>
      </c>
      <c r="H47" s="510"/>
      <c r="L47" s="510"/>
      <c r="M47" s="510"/>
    </row>
    <row r="48" spans="1:13" x14ac:dyDescent="0.35">
      <c r="A48" s="509" t="s">
        <v>1721</v>
      </c>
      <c r="B48" s="509" t="s">
        <v>2794</v>
      </c>
      <c r="D48" s="509" t="s">
        <v>2793</v>
      </c>
      <c r="E48" s="509" t="s">
        <v>2769</v>
      </c>
      <c r="H48" s="510"/>
      <c r="L48" s="510"/>
      <c r="M48" s="510"/>
    </row>
    <row r="49" spans="1:13" x14ac:dyDescent="0.35">
      <c r="A49" s="509" t="s">
        <v>1722</v>
      </c>
      <c r="B49" s="509" t="s">
        <v>2795</v>
      </c>
      <c r="D49" s="509" t="s">
        <v>2796</v>
      </c>
      <c r="E49" s="509" t="s">
        <v>2781</v>
      </c>
      <c r="H49" s="510"/>
      <c r="L49" s="510"/>
      <c r="M49" s="510"/>
    </row>
    <row r="50" spans="1:13" x14ac:dyDescent="0.35">
      <c r="A50" s="509" t="s">
        <v>1723</v>
      </c>
      <c r="B50" s="509" t="s">
        <v>2797</v>
      </c>
      <c r="D50" s="509" t="s">
        <v>2798</v>
      </c>
      <c r="E50" s="509" t="s">
        <v>2769</v>
      </c>
      <c r="H50" s="510"/>
      <c r="L50" s="510"/>
      <c r="M50" s="510"/>
    </row>
    <row r="51" spans="1:13" x14ac:dyDescent="0.35">
      <c r="A51" s="509" t="s">
        <v>1724</v>
      </c>
      <c r="B51" s="509" t="s">
        <v>2799</v>
      </c>
      <c r="D51" s="509" t="s">
        <v>2800</v>
      </c>
      <c r="E51" s="509" t="s">
        <v>2781</v>
      </c>
      <c r="H51" s="510"/>
      <c r="L51" s="510"/>
      <c r="M51" s="510"/>
    </row>
    <row r="52" spans="1:13" x14ac:dyDescent="0.35">
      <c r="A52" s="509" t="s">
        <v>1725</v>
      </c>
      <c r="B52" s="509" t="s">
        <v>2801</v>
      </c>
      <c r="D52" s="509" t="s">
        <v>2802</v>
      </c>
      <c r="E52" s="509" t="s">
        <v>2803</v>
      </c>
      <c r="H52" s="510"/>
      <c r="L52" s="510"/>
      <c r="M52" s="510"/>
    </row>
    <row r="53" spans="1:13" x14ac:dyDescent="0.35">
      <c r="A53" s="509" t="s">
        <v>1726</v>
      </c>
      <c r="H53" s="510"/>
      <c r="L53" s="510"/>
      <c r="M53" s="510"/>
    </row>
    <row r="54" spans="1:13" x14ac:dyDescent="0.35">
      <c r="A54" s="509" t="s">
        <v>1727</v>
      </c>
      <c r="H54" s="510"/>
      <c r="L54" s="510"/>
      <c r="M54" s="510"/>
    </row>
    <row r="55" spans="1:13" x14ac:dyDescent="0.35">
      <c r="A55" s="509" t="s">
        <v>1728</v>
      </c>
      <c r="H55" s="510"/>
      <c r="L55" s="510"/>
      <c r="M55" s="510"/>
    </row>
    <row r="56" spans="1:13" x14ac:dyDescent="0.35">
      <c r="A56" s="509" t="s">
        <v>1729</v>
      </c>
      <c r="H56" s="510"/>
      <c r="L56" s="510"/>
      <c r="M56" s="510"/>
    </row>
    <row r="57" spans="1:13" x14ac:dyDescent="0.35">
      <c r="A57" s="509" t="s">
        <v>1730</v>
      </c>
      <c r="B57" s="532"/>
      <c r="H57" s="510"/>
      <c r="L57" s="510"/>
      <c r="M57" s="510"/>
    </row>
    <row r="58" spans="1:13" x14ac:dyDescent="0.35">
      <c r="A58" s="509" t="s">
        <v>1731</v>
      </c>
      <c r="B58" s="532"/>
      <c r="H58" s="510"/>
      <c r="L58" s="510"/>
      <c r="M58" s="510"/>
    </row>
    <row r="59" spans="1:13" x14ac:dyDescent="0.35">
      <c r="A59" s="509" t="s">
        <v>1732</v>
      </c>
      <c r="B59" s="532"/>
      <c r="H59" s="510"/>
      <c r="L59" s="510"/>
      <c r="M59" s="510"/>
    </row>
    <row r="60" spans="1:13" outlineLevel="1" x14ac:dyDescent="0.35">
      <c r="A60" s="509" t="s">
        <v>1733</v>
      </c>
      <c r="B60" s="532"/>
      <c r="E60" s="532"/>
      <c r="F60" s="532"/>
      <c r="G60" s="532"/>
      <c r="H60" s="510"/>
      <c r="L60" s="510"/>
      <c r="M60" s="510"/>
    </row>
    <row r="61" spans="1:13" outlineLevel="1" x14ac:dyDescent="0.35">
      <c r="A61" s="509" t="s">
        <v>1734</v>
      </c>
      <c r="B61" s="532"/>
      <c r="E61" s="532"/>
      <c r="F61" s="532"/>
      <c r="G61" s="532"/>
      <c r="H61" s="510"/>
      <c r="L61" s="510"/>
      <c r="M61" s="510"/>
    </row>
    <row r="62" spans="1:13" outlineLevel="1" x14ac:dyDescent="0.35">
      <c r="A62" s="509" t="s">
        <v>1735</v>
      </c>
      <c r="B62" s="532"/>
      <c r="E62" s="532"/>
      <c r="F62" s="532"/>
      <c r="G62" s="532"/>
      <c r="H62" s="510"/>
      <c r="L62" s="510"/>
      <c r="M62" s="510"/>
    </row>
    <row r="63" spans="1:13" outlineLevel="1" x14ac:dyDescent="0.35">
      <c r="A63" s="509" t="s">
        <v>1736</v>
      </c>
      <c r="B63" s="532"/>
      <c r="E63" s="532"/>
      <c r="F63" s="532"/>
      <c r="G63" s="532"/>
      <c r="H63" s="510"/>
      <c r="L63" s="510"/>
      <c r="M63" s="510"/>
    </row>
    <row r="64" spans="1:13" outlineLevel="1" x14ac:dyDescent="0.35">
      <c r="A64" s="509" t="s">
        <v>1737</v>
      </c>
      <c r="B64" s="532"/>
      <c r="E64" s="532"/>
      <c r="F64" s="532"/>
      <c r="G64" s="532"/>
      <c r="H64" s="510"/>
      <c r="L64" s="510"/>
      <c r="M64" s="510"/>
    </row>
    <row r="65" spans="1:14" outlineLevel="1" x14ac:dyDescent="0.35">
      <c r="A65" s="509" t="s">
        <v>1738</v>
      </c>
      <c r="B65" s="532"/>
      <c r="E65" s="532"/>
      <c r="F65" s="532"/>
      <c r="G65" s="532"/>
      <c r="H65" s="510"/>
      <c r="L65" s="510"/>
      <c r="M65" s="510"/>
    </row>
    <row r="66" spans="1:14" outlineLevel="1" x14ac:dyDescent="0.35">
      <c r="A66" s="509" t="s">
        <v>1739</v>
      </c>
      <c r="B66" s="532"/>
      <c r="E66" s="532"/>
      <c r="F66" s="532"/>
      <c r="G66" s="532"/>
      <c r="H66" s="510"/>
      <c r="L66" s="510"/>
      <c r="M66" s="510"/>
    </row>
    <row r="67" spans="1:14" outlineLevel="1" x14ac:dyDescent="0.35">
      <c r="A67" s="509" t="s">
        <v>1740</v>
      </c>
      <c r="B67" s="532"/>
      <c r="E67" s="532"/>
      <c r="F67" s="532"/>
      <c r="G67" s="532"/>
      <c r="H67" s="510"/>
      <c r="L67" s="510"/>
      <c r="M67" s="510"/>
    </row>
    <row r="68" spans="1:14" outlineLevel="1" x14ac:dyDescent="0.35">
      <c r="A68" s="509" t="s">
        <v>1741</v>
      </c>
      <c r="B68" s="532"/>
      <c r="E68" s="532"/>
      <c r="F68" s="532"/>
      <c r="G68" s="532"/>
      <c r="H68" s="510"/>
      <c r="L68" s="510"/>
      <c r="M68" s="510"/>
    </row>
    <row r="69" spans="1:14" outlineLevel="1" x14ac:dyDescent="0.35">
      <c r="A69" s="509" t="s">
        <v>1742</v>
      </c>
      <c r="B69" s="532"/>
      <c r="E69" s="532"/>
      <c r="F69" s="532"/>
      <c r="G69" s="532"/>
      <c r="H69" s="510"/>
      <c r="L69" s="510"/>
      <c r="M69" s="510"/>
    </row>
    <row r="70" spans="1:14" outlineLevel="1" x14ac:dyDescent="0.35">
      <c r="A70" s="509" t="s">
        <v>1743</v>
      </c>
      <c r="B70" s="532"/>
      <c r="E70" s="532"/>
      <c r="F70" s="532"/>
      <c r="G70" s="532"/>
      <c r="H70" s="510"/>
      <c r="L70" s="510"/>
      <c r="M70" s="510"/>
    </row>
    <row r="71" spans="1:14" outlineLevel="1" x14ac:dyDescent="0.35">
      <c r="A71" s="509" t="s">
        <v>1744</v>
      </c>
      <c r="B71" s="532"/>
      <c r="E71" s="532"/>
      <c r="F71" s="532"/>
      <c r="G71" s="532"/>
      <c r="H71" s="510"/>
      <c r="L71" s="510"/>
      <c r="M71" s="510"/>
    </row>
    <row r="72" spans="1:14" outlineLevel="1" x14ac:dyDescent="0.35">
      <c r="A72" s="509" t="s">
        <v>1745</v>
      </c>
      <c r="B72" s="532"/>
      <c r="E72" s="532"/>
      <c r="F72" s="532"/>
      <c r="G72" s="532"/>
      <c r="H72" s="510"/>
      <c r="L72" s="510"/>
      <c r="M72" s="510"/>
    </row>
    <row r="73" spans="1:14" ht="18.5" x14ac:dyDescent="0.35">
      <c r="A73" s="527"/>
      <c r="B73" s="517" t="s">
        <v>1670</v>
      </c>
      <c r="C73" s="527"/>
      <c r="D73" s="527"/>
      <c r="E73" s="527"/>
      <c r="F73" s="527"/>
      <c r="G73" s="527"/>
      <c r="H73" s="510"/>
    </row>
    <row r="74" spans="1:14" ht="15" customHeight="1" x14ac:dyDescent="0.35">
      <c r="A74" s="528"/>
      <c r="B74" s="529" t="s">
        <v>822</v>
      </c>
      <c r="C74" s="528" t="s">
        <v>1746</v>
      </c>
      <c r="D74" s="528"/>
      <c r="E74" s="531"/>
      <c r="F74" s="531"/>
      <c r="G74" s="531"/>
      <c r="H74" s="535"/>
      <c r="I74" s="535"/>
      <c r="J74" s="535"/>
      <c r="K74" s="535"/>
      <c r="L74" s="535"/>
      <c r="M74" s="535"/>
      <c r="N74" s="535"/>
    </row>
    <row r="75" spans="1:14" x14ac:dyDescent="0.35">
      <c r="A75" s="509" t="s">
        <v>1747</v>
      </c>
      <c r="B75" s="509" t="s">
        <v>1748</v>
      </c>
      <c r="C75" s="547">
        <v>80.88</v>
      </c>
      <c r="H75" s="510"/>
    </row>
    <row r="76" spans="1:14" x14ac:dyDescent="0.35">
      <c r="A76" s="509" t="s">
        <v>1749</v>
      </c>
      <c r="B76" s="509" t="s">
        <v>1750</v>
      </c>
      <c r="C76" s="547">
        <v>162.29</v>
      </c>
      <c r="H76" s="510"/>
    </row>
    <row r="77" spans="1:14" outlineLevel="1" x14ac:dyDescent="0.35">
      <c r="A77" s="509" t="s">
        <v>1751</v>
      </c>
      <c r="H77" s="510"/>
    </row>
    <row r="78" spans="1:14" outlineLevel="1" x14ac:dyDescent="0.35">
      <c r="A78" s="509" t="s">
        <v>1752</v>
      </c>
      <c r="H78" s="510"/>
    </row>
    <row r="79" spans="1:14" outlineLevel="1" x14ac:dyDescent="0.35">
      <c r="A79" s="509" t="s">
        <v>1753</v>
      </c>
      <c r="H79" s="510"/>
    </row>
    <row r="80" spans="1:14" outlineLevel="1" x14ac:dyDescent="0.35">
      <c r="A80" s="509" t="s">
        <v>1754</v>
      </c>
      <c r="H80" s="510"/>
    </row>
    <row r="81" spans="1:8" x14ac:dyDescent="0.35">
      <c r="A81" s="528"/>
      <c r="B81" s="529" t="s">
        <v>1755</v>
      </c>
      <c r="C81" s="528" t="s">
        <v>516</v>
      </c>
      <c r="D81" s="528" t="s">
        <v>517</v>
      </c>
      <c r="E81" s="531" t="s">
        <v>834</v>
      </c>
      <c r="F81" s="531" t="s">
        <v>1756</v>
      </c>
      <c r="G81" s="531" t="s">
        <v>1757</v>
      </c>
      <c r="H81" s="510"/>
    </row>
    <row r="82" spans="1:8" x14ac:dyDescent="0.35">
      <c r="A82" s="509" t="s">
        <v>1758</v>
      </c>
      <c r="B82" s="823" t="s">
        <v>1783</v>
      </c>
      <c r="C82" s="823">
        <v>3.2889347197211853E-3</v>
      </c>
      <c r="D82" s="823">
        <v>0</v>
      </c>
      <c r="E82" s="823">
        <v>0</v>
      </c>
      <c r="F82" s="546"/>
      <c r="G82" s="823">
        <f>C82+D82+E82</f>
        <v>3.2889347197211853E-3</v>
      </c>
      <c r="H82" s="510"/>
    </row>
    <row r="83" spans="1:8" x14ac:dyDescent="0.35">
      <c r="A83" s="509" t="s">
        <v>1759</v>
      </c>
      <c r="B83" s="823"/>
      <c r="C83" s="823"/>
      <c r="D83" s="823">
        <v>0</v>
      </c>
      <c r="E83" s="823">
        <v>0</v>
      </c>
      <c r="F83" s="546"/>
      <c r="G83" s="823"/>
      <c r="H83" s="510"/>
    </row>
    <row r="84" spans="1:8" x14ac:dyDescent="0.35">
      <c r="A84" s="509" t="s">
        <v>1760</v>
      </c>
      <c r="B84" s="509" t="s">
        <v>1761</v>
      </c>
      <c r="C84" s="546">
        <v>9.6197135013401612E-4</v>
      </c>
      <c r="D84" s="546">
        <v>0</v>
      </c>
      <c r="E84" s="546">
        <v>6.0081376009985844E-4</v>
      </c>
      <c r="F84" s="546"/>
      <c r="G84" s="546">
        <f>C84+D84+E84</f>
        <v>1.5627851102338747E-3</v>
      </c>
      <c r="H84" s="510"/>
    </row>
    <row r="85" spans="1:8" x14ac:dyDescent="0.35">
      <c r="A85" s="509" t="s">
        <v>1762</v>
      </c>
      <c r="B85" s="509" t="s">
        <v>1763</v>
      </c>
      <c r="C85" s="546">
        <v>1.0290599324127366E-3</v>
      </c>
      <c r="D85" s="546">
        <v>0</v>
      </c>
      <c r="E85" s="565">
        <v>0</v>
      </c>
      <c r="F85" s="546"/>
      <c r="G85" s="546">
        <f t="shared" ref="G85:G86" si="0">C85+D85+E85</f>
        <v>1.0290599324127366E-3</v>
      </c>
      <c r="H85" s="510"/>
    </row>
    <row r="86" spans="1:8" x14ac:dyDescent="0.35">
      <c r="A86" s="509" t="s">
        <v>1764</v>
      </c>
      <c r="B86" s="509" t="s">
        <v>1765</v>
      </c>
      <c r="C86" s="546">
        <v>1.386312721715227E-2</v>
      </c>
      <c r="D86" s="546">
        <v>0</v>
      </c>
      <c r="E86" s="565">
        <v>1.4136794355290789E-5</v>
      </c>
      <c r="F86" s="546"/>
      <c r="G86" s="546">
        <f t="shared" si="0"/>
        <v>1.3877264011507561E-2</v>
      </c>
      <c r="H86" s="510"/>
    </row>
    <row r="87" spans="1:8" outlineLevel="1" x14ac:dyDescent="0.35">
      <c r="A87" s="509" t="s">
        <v>1766</v>
      </c>
      <c r="H87" s="510"/>
    </row>
    <row r="88" spans="1:8" outlineLevel="1" x14ac:dyDescent="0.35">
      <c r="A88" s="509" t="s">
        <v>1767</v>
      </c>
      <c r="H88" s="510"/>
    </row>
    <row r="89" spans="1:8" outlineLevel="1" x14ac:dyDescent="0.35">
      <c r="A89" s="509" t="s">
        <v>1768</v>
      </c>
      <c r="H89" s="510"/>
    </row>
    <row r="90" spans="1:8" outlineLevel="1" x14ac:dyDescent="0.35">
      <c r="A90" s="509" t="s">
        <v>1769</v>
      </c>
      <c r="H90" s="510"/>
    </row>
    <row r="91" spans="1:8" x14ac:dyDescent="0.35">
      <c r="H91" s="510"/>
    </row>
    <row r="92" spans="1:8" x14ac:dyDescent="0.35">
      <c r="H92" s="510"/>
    </row>
    <row r="93" spans="1:8" x14ac:dyDescent="0.35">
      <c r="H93" s="510"/>
    </row>
    <row r="94" spans="1:8" x14ac:dyDescent="0.35">
      <c r="H94" s="510"/>
    </row>
    <row r="95" spans="1:8" x14ac:dyDescent="0.35">
      <c r="H95" s="510"/>
    </row>
    <row r="96" spans="1:8" x14ac:dyDescent="0.35">
      <c r="H96" s="510"/>
    </row>
    <row r="97" spans="8:8" x14ac:dyDescent="0.35">
      <c r="H97" s="510"/>
    </row>
    <row r="98" spans="8:8" x14ac:dyDescent="0.35">
      <c r="H98" s="510"/>
    </row>
    <row r="99" spans="8:8" x14ac:dyDescent="0.35">
      <c r="H99" s="510"/>
    </row>
    <row r="100" spans="8:8" x14ac:dyDescent="0.35">
      <c r="H100" s="510"/>
    </row>
    <row r="101" spans="8:8" x14ac:dyDescent="0.35">
      <c r="H101" s="510"/>
    </row>
    <row r="102" spans="8:8" x14ac:dyDescent="0.35">
      <c r="H102" s="510"/>
    </row>
    <row r="103" spans="8:8" x14ac:dyDescent="0.35">
      <c r="H103" s="510"/>
    </row>
    <row r="104" spans="8:8" x14ac:dyDescent="0.35">
      <c r="H104" s="510"/>
    </row>
    <row r="105" spans="8:8" x14ac:dyDescent="0.35">
      <c r="H105" s="510"/>
    </row>
    <row r="106" spans="8:8" x14ac:dyDescent="0.35">
      <c r="H106" s="510"/>
    </row>
    <row r="107" spans="8:8" x14ac:dyDescent="0.35">
      <c r="H107" s="510"/>
    </row>
    <row r="108" spans="8:8" x14ac:dyDescent="0.35">
      <c r="H108" s="510"/>
    </row>
    <row r="109" spans="8:8" x14ac:dyDescent="0.35">
      <c r="H109" s="510"/>
    </row>
    <row r="110" spans="8:8" x14ac:dyDescent="0.35">
      <c r="H110" s="510"/>
    </row>
    <row r="111" spans="8:8" x14ac:dyDescent="0.35">
      <c r="H111" s="510"/>
    </row>
    <row r="112" spans="8:8" x14ac:dyDescent="0.35">
      <c r="H112" s="510"/>
    </row>
  </sheetData>
  <mergeCells count="6">
    <mergeCell ref="A1:B1"/>
    <mergeCell ref="C82:C83"/>
    <mergeCell ref="G82:G83"/>
    <mergeCell ref="D82:D83"/>
    <mergeCell ref="E82:E83"/>
    <mergeCell ref="B82:B83"/>
  </mergeCells>
  <hyperlinks>
    <hyperlink ref="B8" location="'E. Optional ECB-ECAIs data'!B33" display="2.  Additional information on the swaps" xr:uid="{00000000-0004-0000-0D00-000000000000}"/>
    <hyperlink ref="B7" location="'E. Optional ECB-ECAIs data'!B12" display="1. Additional information on the programme" xr:uid="{00000000-0004-0000-0D00-000001000000}"/>
    <hyperlink ref="B9" location="'E. Optional ECB-ECAIs data'!B73" display="3.  Additional information on the asset distribution" xr:uid="{00000000-0004-0000-0D00-000002000000}"/>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96"/>
  <sheetViews>
    <sheetView zoomScaleNormal="100" workbookViewId="0">
      <selection activeCell="B22" sqref="B22"/>
    </sheetView>
  </sheetViews>
  <sheetFormatPr baseColWidth="10" defaultColWidth="8.7265625" defaultRowHeight="14.5" x14ac:dyDescent="0.35"/>
  <cols>
    <col min="1" max="1" width="13.26953125" customWidth="1"/>
    <col min="2" max="2" width="60.54296875" bestFit="1" customWidth="1"/>
    <col min="3" max="7" width="41" customWidth="1"/>
  </cols>
  <sheetData>
    <row r="1" spans="1:7" ht="45" customHeight="1" x14ac:dyDescent="0.35">
      <c r="A1" s="825" t="s">
        <v>1662</v>
      </c>
      <c r="B1" s="825"/>
    </row>
    <row r="2" spans="1:7" ht="31" x14ac:dyDescent="0.35">
      <c r="A2" s="647" t="s">
        <v>2160</v>
      </c>
      <c r="B2" s="647"/>
      <c r="C2" s="20"/>
      <c r="D2" s="20"/>
      <c r="E2" s="20"/>
      <c r="F2" s="622" t="s">
        <v>1852</v>
      </c>
      <c r="G2" s="53"/>
    </row>
    <row r="3" spans="1:7" ht="15" thickBot="1" x14ac:dyDescent="0.4">
      <c r="A3" s="20"/>
      <c r="B3" s="21"/>
      <c r="C3" s="21"/>
      <c r="D3" s="20"/>
      <c r="E3" s="20"/>
      <c r="F3" s="20"/>
      <c r="G3" s="20"/>
    </row>
    <row r="4" spans="1:7" ht="19" thickBot="1" x14ac:dyDescent="0.4">
      <c r="A4" s="23"/>
      <c r="B4" s="24" t="s">
        <v>22</v>
      </c>
      <c r="C4" s="25" t="s">
        <v>2161</v>
      </c>
      <c r="D4" s="23"/>
      <c r="E4" s="23"/>
      <c r="F4" s="20"/>
      <c r="G4" s="20"/>
    </row>
    <row r="5" spans="1:7" x14ac:dyDescent="0.35">
      <c r="A5" s="22"/>
      <c r="B5" s="22"/>
      <c r="C5" s="22"/>
      <c r="D5" s="22"/>
      <c r="E5" s="22"/>
      <c r="F5" s="22"/>
      <c r="G5" s="22"/>
    </row>
    <row r="6" spans="1:7" ht="18.5" x14ac:dyDescent="0.35">
      <c r="A6" s="26"/>
      <c r="B6" s="826" t="s">
        <v>2162</v>
      </c>
      <c r="C6" s="827"/>
      <c r="D6" s="22"/>
      <c r="E6" s="28"/>
      <c r="F6" s="28"/>
      <c r="G6" s="28"/>
    </row>
    <row r="7" spans="1:7" x14ac:dyDescent="0.35">
      <c r="A7" s="648"/>
      <c r="B7" s="828" t="s">
        <v>2163</v>
      </c>
      <c r="C7" s="828"/>
      <c r="D7" s="649"/>
      <c r="E7" s="22"/>
      <c r="F7" s="22"/>
      <c r="G7" s="22"/>
    </row>
    <row r="8" spans="1:7" x14ac:dyDescent="0.35">
      <c r="A8" s="22"/>
      <c r="B8" s="829" t="s">
        <v>2164</v>
      </c>
      <c r="C8" s="830"/>
      <c r="D8" s="649"/>
      <c r="E8" s="22"/>
      <c r="F8" s="22"/>
      <c r="G8" s="22"/>
    </row>
    <row r="9" spans="1:7" x14ac:dyDescent="0.35">
      <c r="A9" s="22"/>
      <c r="B9" s="831" t="s">
        <v>2165</v>
      </c>
      <c r="C9" s="832"/>
      <c r="D9" s="649"/>
      <c r="E9" s="22"/>
      <c r="F9" s="22"/>
      <c r="G9" s="22"/>
    </row>
    <row r="10" spans="1:7" ht="15" thickBot="1" x14ac:dyDescent="0.4">
      <c r="A10" s="22"/>
      <c r="B10" s="833" t="s">
        <v>2166</v>
      </c>
      <c r="C10" s="834"/>
      <c r="D10" s="22"/>
      <c r="E10" s="22"/>
      <c r="F10" s="22"/>
      <c r="G10" s="22"/>
    </row>
    <row r="11" spans="1:7" x14ac:dyDescent="0.35">
      <c r="A11" s="22"/>
      <c r="B11" s="650"/>
      <c r="C11" s="651"/>
      <c r="D11" s="22"/>
      <c r="E11" s="22"/>
      <c r="F11" s="22"/>
      <c r="G11" s="22"/>
    </row>
    <row r="12" spans="1:7" x14ac:dyDescent="0.35">
      <c r="A12" s="22"/>
      <c r="B12" s="525"/>
      <c r="C12" s="22"/>
      <c r="D12" s="22"/>
      <c r="E12" s="22"/>
      <c r="F12" s="22"/>
      <c r="G12" s="22"/>
    </row>
    <row r="13" spans="1:7" x14ac:dyDescent="0.35">
      <c r="A13" s="22"/>
      <c r="B13" s="525"/>
      <c r="C13" s="22"/>
      <c r="D13" s="22"/>
      <c r="E13" s="22"/>
      <c r="F13" s="22"/>
      <c r="G13" s="22"/>
    </row>
    <row r="14" spans="1:7" ht="18.75" customHeight="1" x14ac:dyDescent="0.35">
      <c r="A14" s="33"/>
      <c r="B14" s="824" t="s">
        <v>2163</v>
      </c>
      <c r="C14" s="824"/>
      <c r="D14" s="33"/>
      <c r="E14" s="33"/>
      <c r="F14" s="33"/>
      <c r="G14" s="33"/>
    </row>
    <row r="15" spans="1:7" x14ac:dyDescent="0.35">
      <c r="A15" s="40"/>
      <c r="B15" s="40" t="s">
        <v>2167</v>
      </c>
      <c r="C15" s="40" t="s">
        <v>61</v>
      </c>
      <c r="D15" s="40" t="s">
        <v>1541</v>
      </c>
      <c r="E15" s="40"/>
      <c r="F15" s="40" t="s">
        <v>2168</v>
      </c>
      <c r="G15" s="40" t="s">
        <v>2169</v>
      </c>
    </row>
    <row r="16" spans="1:7" x14ac:dyDescent="0.35">
      <c r="A16" s="22" t="s">
        <v>2170</v>
      </c>
      <c r="B16" s="1" t="s">
        <v>2171</v>
      </c>
      <c r="C16" s="652"/>
      <c r="D16" s="653"/>
      <c r="F16" s="629" t="s">
        <v>1614</v>
      </c>
      <c r="G16" s="629" t="e">
        <v>#VALUE!</v>
      </c>
    </row>
    <row r="17" spans="1:7" x14ac:dyDescent="0.35">
      <c r="A17" s="22" t="s">
        <v>2172</v>
      </c>
      <c r="B17" s="645" t="s">
        <v>2173</v>
      </c>
      <c r="C17" s="652"/>
      <c r="D17" s="653"/>
      <c r="F17" s="629" t="s">
        <v>1614</v>
      </c>
      <c r="G17" s="629" t="e">
        <v>#VALUE!</v>
      </c>
    </row>
    <row r="18" spans="1:7" x14ac:dyDescent="0.35">
      <c r="A18" s="22" t="s">
        <v>2174</v>
      </c>
      <c r="B18" s="645" t="s">
        <v>2175</v>
      </c>
      <c r="C18" s="652"/>
      <c r="D18" s="653"/>
      <c r="F18" s="629" t="s">
        <v>1614</v>
      </c>
      <c r="G18" s="629" t="e">
        <v>#VALUE!</v>
      </c>
    </row>
    <row r="19" spans="1:7" x14ac:dyDescent="0.35">
      <c r="A19" s="22" t="s">
        <v>2176</v>
      </c>
      <c r="B19" s="645" t="s">
        <v>2177</v>
      </c>
      <c r="C19" s="654">
        <f>SUM(C16:C18)</f>
        <v>0</v>
      </c>
      <c r="D19" s="655">
        <v>0</v>
      </c>
      <c r="F19" s="629">
        <v>0</v>
      </c>
      <c r="G19" s="629">
        <v>0</v>
      </c>
    </row>
    <row r="20" spans="1:7" x14ac:dyDescent="0.35">
      <c r="A20" s="645" t="s">
        <v>2178</v>
      </c>
      <c r="B20" s="656" t="s">
        <v>96</v>
      </c>
      <c r="C20" s="657"/>
      <c r="D20" s="657"/>
      <c r="F20" s="645"/>
      <c r="G20" s="645"/>
    </row>
    <row r="21" spans="1:7" x14ac:dyDescent="0.35">
      <c r="A21" s="645" t="s">
        <v>2179</v>
      </c>
      <c r="B21" s="656" t="s">
        <v>96</v>
      </c>
      <c r="C21" s="657"/>
      <c r="D21" s="657"/>
      <c r="F21" s="645"/>
      <c r="G21" s="645"/>
    </row>
    <row r="22" spans="1:7" x14ac:dyDescent="0.35">
      <c r="A22" s="645" t="s">
        <v>2180</v>
      </c>
      <c r="B22" s="656" t="s">
        <v>96</v>
      </c>
      <c r="C22" s="657"/>
      <c r="D22" s="657"/>
      <c r="F22" s="645"/>
      <c r="G22" s="645"/>
    </row>
    <row r="23" spans="1:7" x14ac:dyDescent="0.35">
      <c r="A23" s="645" t="s">
        <v>2181</v>
      </c>
      <c r="B23" s="656" t="s">
        <v>96</v>
      </c>
      <c r="C23" s="657"/>
      <c r="D23" s="657"/>
      <c r="F23" s="645"/>
      <c r="G23" s="645"/>
    </row>
    <row r="24" spans="1:7" x14ac:dyDescent="0.35">
      <c r="A24" s="645" t="s">
        <v>2182</v>
      </c>
      <c r="B24" s="656" t="s">
        <v>96</v>
      </c>
      <c r="C24" s="657"/>
      <c r="D24" s="657"/>
      <c r="F24" s="645"/>
      <c r="G24" s="645"/>
    </row>
    <row r="25" spans="1:7" ht="18.5" x14ac:dyDescent="0.35">
      <c r="A25" s="33"/>
      <c r="B25" s="824" t="s">
        <v>2164</v>
      </c>
      <c r="C25" s="824"/>
      <c r="D25" s="33"/>
      <c r="E25" s="33"/>
      <c r="F25" s="33"/>
      <c r="G25" s="33"/>
    </row>
    <row r="26" spans="1:7" x14ac:dyDescent="0.35">
      <c r="A26" s="40"/>
      <c r="B26" s="40" t="s">
        <v>2183</v>
      </c>
      <c r="C26" s="40" t="s">
        <v>61</v>
      </c>
      <c r="D26" s="40"/>
      <c r="E26" s="40"/>
      <c r="F26" s="40" t="s">
        <v>2184</v>
      </c>
      <c r="G26" s="40"/>
    </row>
    <row r="27" spans="1:7" x14ac:dyDescent="0.35">
      <c r="A27" s="559" t="s">
        <v>2185</v>
      </c>
      <c r="B27" s="559" t="s">
        <v>484</v>
      </c>
      <c r="C27" s="658"/>
      <c r="D27" s="659"/>
      <c r="E27" s="559"/>
      <c r="F27" s="629" t="str">
        <f>IF($C$30=0,"",IF(C27="[For completion]","",C27/$C$30))</f>
        <v/>
      </c>
    </row>
    <row r="28" spans="1:7" x14ac:dyDescent="0.35">
      <c r="A28" s="559" t="s">
        <v>2186</v>
      </c>
      <c r="B28" s="559" t="s">
        <v>486</v>
      </c>
      <c r="C28" s="658"/>
      <c r="D28" s="659"/>
      <c r="E28" s="559"/>
      <c r="F28" s="629" t="str">
        <f t="shared" ref="F28:F29" si="0">IF($C$30=0,"",IF(C28="[For completion]","",C28/$C$30))</f>
        <v/>
      </c>
    </row>
    <row r="29" spans="1:7" x14ac:dyDescent="0.35">
      <c r="A29" s="559" t="s">
        <v>2187</v>
      </c>
      <c r="B29" s="559" t="s">
        <v>92</v>
      </c>
      <c r="C29" s="658"/>
      <c r="D29" s="659"/>
      <c r="E29" s="559"/>
      <c r="F29" s="629" t="str">
        <f t="shared" si="0"/>
        <v/>
      </c>
    </row>
    <row r="30" spans="1:7" x14ac:dyDescent="0.35">
      <c r="A30" s="559" t="s">
        <v>2188</v>
      </c>
      <c r="B30" s="660" t="s">
        <v>94</v>
      </c>
      <c r="C30" s="659">
        <f>SUM(C27:C29)</f>
        <v>0</v>
      </c>
      <c r="D30" s="559"/>
      <c r="E30" s="559"/>
      <c r="F30" s="639">
        <v>0</v>
      </c>
    </row>
    <row r="31" spans="1:7" x14ac:dyDescent="0.35">
      <c r="A31" s="559" t="s">
        <v>2189</v>
      </c>
      <c r="B31" s="656" t="s">
        <v>1227</v>
      </c>
      <c r="C31" s="658"/>
      <c r="D31" s="559"/>
      <c r="E31" s="559"/>
      <c r="F31" s="629" t="str">
        <f>IF($C$30=0,"",IF(C31="[For completion]","",C31/$C$30))</f>
        <v/>
      </c>
    </row>
    <row r="32" spans="1:7" x14ac:dyDescent="0.35">
      <c r="A32" s="559" t="s">
        <v>2190</v>
      </c>
      <c r="B32" s="656" t="s">
        <v>2191</v>
      </c>
      <c r="C32" s="658"/>
      <c r="D32" s="559"/>
      <c r="E32" s="559"/>
      <c r="F32" s="629" t="str">
        <f t="shared" ref="F32:F39" si="1">IF($C$30=0,"",IF(C32="[For completion]","",C32/$C$30))</f>
        <v/>
      </c>
      <c r="G32" s="28"/>
    </row>
    <row r="33" spans="1:7" x14ac:dyDescent="0.35">
      <c r="A33" s="559" t="s">
        <v>2192</v>
      </c>
      <c r="B33" s="656" t="s">
        <v>2193</v>
      </c>
      <c r="C33" s="658"/>
      <c r="D33" s="559"/>
      <c r="E33" s="559"/>
      <c r="F33" s="629" t="str">
        <f>IF($C$30=0,"",IF(C33="[For completion]","",C33/$C$30))</f>
        <v/>
      </c>
      <c r="G33" s="28"/>
    </row>
    <row r="34" spans="1:7" x14ac:dyDescent="0.35">
      <c r="A34" s="559" t="s">
        <v>2194</v>
      </c>
      <c r="B34" s="656" t="s">
        <v>2195</v>
      </c>
      <c r="C34" s="658"/>
      <c r="D34" s="559"/>
      <c r="E34" s="559"/>
      <c r="F34" s="629" t="str">
        <f t="shared" si="1"/>
        <v/>
      </c>
      <c r="G34" s="28"/>
    </row>
    <row r="35" spans="1:7" x14ac:dyDescent="0.35">
      <c r="A35" s="559" t="s">
        <v>2196</v>
      </c>
      <c r="B35" s="656" t="s">
        <v>2197</v>
      </c>
      <c r="C35" s="658"/>
      <c r="D35" s="559"/>
      <c r="E35" s="559"/>
      <c r="F35" s="629" t="str">
        <f t="shared" si="1"/>
        <v/>
      </c>
      <c r="G35" s="28"/>
    </row>
    <row r="36" spans="1:7" x14ac:dyDescent="0.35">
      <c r="A36" s="559" t="s">
        <v>2198</v>
      </c>
      <c r="B36" s="656" t="s">
        <v>2199</v>
      </c>
      <c r="C36" s="658"/>
      <c r="D36" s="559"/>
      <c r="E36" s="559"/>
      <c r="F36" s="629" t="str">
        <f t="shared" si="1"/>
        <v/>
      </c>
      <c r="G36" s="28"/>
    </row>
    <row r="37" spans="1:7" x14ac:dyDescent="0.35">
      <c r="A37" s="559" t="s">
        <v>2200</v>
      </c>
      <c r="B37" s="656" t="s">
        <v>2201</v>
      </c>
      <c r="C37" s="658"/>
      <c r="D37" s="559"/>
      <c r="E37" s="559"/>
      <c r="F37" s="629" t="str">
        <f t="shared" si="1"/>
        <v/>
      </c>
      <c r="G37" s="28"/>
    </row>
    <row r="38" spans="1:7" x14ac:dyDescent="0.35">
      <c r="A38" s="559" t="s">
        <v>2202</v>
      </c>
      <c r="B38" s="656" t="s">
        <v>2203</v>
      </c>
      <c r="C38" s="658"/>
      <c r="D38" s="559"/>
      <c r="E38" s="559"/>
      <c r="F38" s="629" t="str">
        <f t="shared" si="1"/>
        <v/>
      </c>
      <c r="G38" s="28"/>
    </row>
    <row r="39" spans="1:7" x14ac:dyDescent="0.35">
      <c r="A39" s="559" t="s">
        <v>2204</v>
      </c>
      <c r="B39" s="656" t="s">
        <v>2205</v>
      </c>
      <c r="C39" s="658"/>
      <c r="D39" s="559"/>
      <c r="F39" s="629" t="str">
        <f t="shared" si="1"/>
        <v/>
      </c>
      <c r="G39" s="28"/>
    </row>
    <row r="40" spans="1:7" x14ac:dyDescent="0.35">
      <c r="A40" s="559" t="s">
        <v>2206</v>
      </c>
      <c r="B40" s="661" t="s">
        <v>96</v>
      </c>
      <c r="C40" s="658"/>
      <c r="D40" s="559"/>
      <c r="F40" s="645"/>
      <c r="G40" s="645"/>
    </row>
    <row r="41" spans="1:7" hidden="1" x14ac:dyDescent="0.35">
      <c r="A41" s="559" t="s">
        <v>2207</v>
      </c>
      <c r="B41" s="661" t="s">
        <v>96</v>
      </c>
      <c r="C41" s="662"/>
      <c r="D41" s="642"/>
      <c r="F41" s="645"/>
      <c r="G41" s="645"/>
    </row>
    <row r="42" spans="1:7" hidden="1" x14ac:dyDescent="0.35">
      <c r="A42" s="559" t="s">
        <v>2208</v>
      </c>
      <c r="B42" s="661" t="s">
        <v>96</v>
      </c>
      <c r="C42" s="662"/>
      <c r="D42" s="642"/>
      <c r="E42" s="642"/>
      <c r="F42" s="645"/>
      <c r="G42" s="645"/>
    </row>
    <row r="43" spans="1:7" hidden="1" x14ac:dyDescent="0.35">
      <c r="A43" s="559" t="s">
        <v>2209</v>
      </c>
      <c r="B43" s="661" t="s">
        <v>96</v>
      </c>
      <c r="C43" s="662"/>
      <c r="D43" s="642"/>
      <c r="E43" s="642"/>
      <c r="F43" s="645"/>
      <c r="G43" s="645"/>
    </row>
    <row r="44" spans="1:7" hidden="1" x14ac:dyDescent="0.35">
      <c r="A44" s="559" t="s">
        <v>2210</v>
      </c>
      <c r="B44" s="661" t="s">
        <v>96</v>
      </c>
      <c r="C44" s="662"/>
      <c r="D44" s="642"/>
      <c r="E44" s="642"/>
      <c r="F44" s="645"/>
      <c r="G44" s="645"/>
    </row>
    <row r="45" spans="1:7" hidden="1" x14ac:dyDescent="0.35">
      <c r="A45" s="559" t="s">
        <v>2211</v>
      </c>
      <c r="B45" s="661" t="s">
        <v>96</v>
      </c>
      <c r="C45" s="662"/>
      <c r="D45" s="642"/>
      <c r="E45" s="642"/>
      <c r="F45" s="645"/>
      <c r="G45" s="645"/>
    </row>
    <row r="46" spans="1:7" hidden="1" x14ac:dyDescent="0.35">
      <c r="A46" s="559" t="s">
        <v>2212</v>
      </c>
      <c r="B46" s="661" t="s">
        <v>96</v>
      </c>
      <c r="C46" s="662"/>
      <c r="D46" s="642"/>
      <c r="E46" s="642"/>
      <c r="F46" s="645"/>
      <c r="G46" s="645"/>
    </row>
    <row r="47" spans="1:7" x14ac:dyDescent="0.35">
      <c r="A47" s="559" t="s">
        <v>2213</v>
      </c>
      <c r="B47" s="661" t="s">
        <v>96</v>
      </c>
      <c r="C47" s="662"/>
      <c r="D47" s="642"/>
      <c r="E47" s="642"/>
      <c r="F47" s="645"/>
    </row>
    <row r="48" spans="1:7" x14ac:dyDescent="0.35">
      <c r="A48" s="559" t="s">
        <v>2214</v>
      </c>
      <c r="B48" s="661" t="s">
        <v>96</v>
      </c>
      <c r="C48" s="662"/>
      <c r="D48" s="642"/>
      <c r="E48" s="642"/>
      <c r="F48" s="645"/>
    </row>
    <row r="49" spans="1:7" x14ac:dyDescent="0.35">
      <c r="A49" s="40"/>
      <c r="B49" s="40" t="s">
        <v>501</v>
      </c>
      <c r="C49" s="40" t="s">
        <v>502</v>
      </c>
      <c r="D49" s="40" t="s">
        <v>503</v>
      </c>
      <c r="E49" s="40"/>
      <c r="F49" s="40" t="s">
        <v>2184</v>
      </c>
      <c r="G49" s="40"/>
    </row>
    <row r="50" spans="1:7" x14ac:dyDescent="0.35">
      <c r="A50" s="559" t="s">
        <v>2215</v>
      </c>
      <c r="B50" s="559" t="s">
        <v>2216</v>
      </c>
      <c r="C50" s="663"/>
      <c r="D50" s="663"/>
      <c r="E50" s="559"/>
      <c r="F50" s="664"/>
      <c r="G50" s="645"/>
    </row>
    <row r="51" spans="1:7" x14ac:dyDescent="0.35">
      <c r="A51" s="559" t="s">
        <v>2217</v>
      </c>
      <c r="B51" s="665" t="s">
        <v>508</v>
      </c>
      <c r="C51" s="666"/>
      <c r="D51" s="666"/>
      <c r="E51" s="559"/>
      <c r="F51" s="559"/>
      <c r="G51" s="645"/>
    </row>
    <row r="52" spans="1:7" x14ac:dyDescent="0.35">
      <c r="A52" s="559" t="s">
        <v>2218</v>
      </c>
      <c r="B52" s="665" t="s">
        <v>510</v>
      </c>
      <c r="C52" s="666"/>
      <c r="D52" s="666"/>
      <c r="E52" s="559"/>
      <c r="F52" s="559"/>
      <c r="G52" s="645"/>
    </row>
    <row r="53" spans="1:7" x14ac:dyDescent="0.35">
      <c r="A53" s="559" t="s">
        <v>2219</v>
      </c>
      <c r="B53" s="667"/>
      <c r="C53" s="559"/>
      <c r="D53" s="559"/>
      <c r="E53" s="559"/>
      <c r="F53" s="559"/>
      <c r="G53" s="645"/>
    </row>
    <row r="54" spans="1:7" x14ac:dyDescent="0.35">
      <c r="A54" s="559" t="s">
        <v>2220</v>
      </c>
      <c r="B54" s="667"/>
      <c r="C54" s="559"/>
      <c r="D54" s="559"/>
      <c r="E54" s="559"/>
      <c r="F54" s="559"/>
      <c r="G54" s="645"/>
    </row>
    <row r="55" spans="1:7" x14ac:dyDescent="0.35">
      <c r="A55" s="559" t="s">
        <v>2221</v>
      </c>
      <c r="B55" s="667"/>
      <c r="C55" s="559"/>
      <c r="D55" s="559"/>
      <c r="E55" s="559"/>
      <c r="F55" s="559"/>
      <c r="G55" s="645"/>
    </row>
    <row r="56" spans="1:7" x14ac:dyDescent="0.35">
      <c r="A56" s="559" t="s">
        <v>2222</v>
      </c>
      <c r="B56" s="667"/>
      <c r="C56" s="559"/>
      <c r="D56" s="559"/>
      <c r="E56" s="559"/>
      <c r="F56" s="559"/>
      <c r="G56" s="645"/>
    </row>
    <row r="57" spans="1:7" x14ac:dyDescent="0.35">
      <c r="A57" s="40"/>
      <c r="B57" s="40" t="s">
        <v>515</v>
      </c>
      <c r="C57" s="40" t="s">
        <v>516</v>
      </c>
      <c r="D57" s="40" t="s">
        <v>517</v>
      </c>
      <c r="E57" s="40"/>
      <c r="F57" s="40" t="s">
        <v>2223</v>
      </c>
      <c r="G57" s="40"/>
    </row>
    <row r="58" spans="1:7" x14ac:dyDescent="0.35">
      <c r="A58" s="559" t="s">
        <v>2224</v>
      </c>
      <c r="B58" s="559" t="s">
        <v>519</v>
      </c>
      <c r="C58" s="668"/>
      <c r="D58" s="668"/>
      <c r="E58" s="664"/>
      <c r="F58" s="639"/>
      <c r="G58" s="645"/>
    </row>
    <row r="59" spans="1:7" x14ac:dyDescent="0.35">
      <c r="A59" s="559" t="s">
        <v>2225</v>
      </c>
      <c r="B59" s="559"/>
      <c r="C59" s="639"/>
      <c r="D59" s="639"/>
      <c r="E59" s="664"/>
      <c r="F59" s="639"/>
      <c r="G59" s="645"/>
    </row>
    <row r="60" spans="1:7" x14ac:dyDescent="0.35">
      <c r="A60" s="559" t="s">
        <v>2226</v>
      </c>
      <c r="B60" s="559"/>
      <c r="C60" s="639"/>
      <c r="D60" s="639"/>
      <c r="E60" s="664"/>
      <c r="F60" s="639"/>
      <c r="G60" s="645"/>
    </row>
    <row r="61" spans="1:7" x14ac:dyDescent="0.35">
      <c r="A61" s="559" t="s">
        <v>2227</v>
      </c>
      <c r="B61" s="559"/>
      <c r="C61" s="639"/>
      <c r="D61" s="639"/>
      <c r="E61" s="664"/>
      <c r="F61" s="639"/>
      <c r="G61" s="645"/>
    </row>
    <row r="62" spans="1:7" x14ac:dyDescent="0.35">
      <c r="A62" s="559" t="s">
        <v>2228</v>
      </c>
      <c r="B62" s="559"/>
      <c r="C62" s="639"/>
      <c r="D62" s="639"/>
      <c r="E62" s="664"/>
      <c r="F62" s="639"/>
      <c r="G62" s="645"/>
    </row>
    <row r="63" spans="1:7" x14ac:dyDescent="0.35">
      <c r="A63" s="559" t="s">
        <v>2229</v>
      </c>
      <c r="B63" s="559"/>
      <c r="C63" s="639"/>
      <c r="D63" s="639"/>
      <c r="E63" s="664"/>
      <c r="F63" s="639"/>
      <c r="G63" s="645"/>
    </row>
    <row r="64" spans="1:7" x14ac:dyDescent="0.35">
      <c r="A64" s="559" t="s">
        <v>2230</v>
      </c>
      <c r="B64" s="559"/>
      <c r="C64" s="639"/>
      <c r="D64" s="639"/>
      <c r="E64" s="664"/>
      <c r="F64" s="639"/>
      <c r="G64" s="645"/>
    </row>
    <row r="65" spans="1:7" x14ac:dyDescent="0.35">
      <c r="A65" s="40"/>
      <c r="B65" s="40" t="s">
        <v>526</v>
      </c>
      <c r="C65" s="40" t="s">
        <v>516</v>
      </c>
      <c r="D65" s="40" t="s">
        <v>517</v>
      </c>
      <c r="E65" s="40"/>
      <c r="F65" s="40" t="s">
        <v>2223</v>
      </c>
      <c r="G65" s="40"/>
    </row>
    <row r="66" spans="1:7" x14ac:dyDescent="0.35">
      <c r="A66" s="559" t="s">
        <v>2231</v>
      </c>
      <c r="B66" s="643" t="s">
        <v>528</v>
      </c>
      <c r="C66" s="669">
        <f>SUM(C67:C93)</f>
        <v>0</v>
      </c>
      <c r="D66" s="669">
        <f>SUM(D67:D93)</f>
        <v>0</v>
      </c>
      <c r="E66" s="639"/>
      <c r="F66" s="669">
        <f>SUM(F67:F93)</f>
        <v>0</v>
      </c>
      <c r="G66" s="645"/>
    </row>
    <row r="67" spans="1:7" x14ac:dyDescent="0.35">
      <c r="A67" s="559" t="s">
        <v>2232</v>
      </c>
      <c r="B67" s="559" t="s">
        <v>530</v>
      </c>
      <c r="C67" s="668"/>
      <c r="D67" s="668"/>
      <c r="E67" s="639"/>
      <c r="F67" s="668"/>
      <c r="G67" s="645"/>
    </row>
    <row r="68" spans="1:7" x14ac:dyDescent="0.35">
      <c r="A68" s="559" t="s">
        <v>2233</v>
      </c>
      <c r="B68" s="559" t="s">
        <v>532</v>
      </c>
      <c r="C68" s="668"/>
      <c r="D68" s="668"/>
      <c r="E68" s="639"/>
      <c r="F68" s="668"/>
      <c r="G68" s="645"/>
    </row>
    <row r="69" spans="1:7" x14ac:dyDescent="0.35">
      <c r="A69" s="559" t="s">
        <v>2234</v>
      </c>
      <c r="B69" s="559" t="s">
        <v>534</v>
      </c>
      <c r="C69" s="668"/>
      <c r="D69" s="668"/>
      <c r="E69" s="639"/>
      <c r="F69" s="668"/>
      <c r="G69" s="645"/>
    </row>
    <row r="70" spans="1:7" x14ac:dyDescent="0.35">
      <c r="A70" s="559" t="s">
        <v>2235</v>
      </c>
      <c r="B70" s="559" t="s">
        <v>536</v>
      </c>
      <c r="C70" s="668"/>
      <c r="D70" s="668"/>
      <c r="E70" s="639"/>
      <c r="F70" s="668"/>
      <c r="G70" s="645"/>
    </row>
    <row r="71" spans="1:7" x14ac:dyDescent="0.35">
      <c r="A71" s="559" t="s">
        <v>2236</v>
      </c>
      <c r="B71" s="559" t="s">
        <v>538</v>
      </c>
      <c r="C71" s="668"/>
      <c r="D71" s="668"/>
      <c r="E71" s="639"/>
      <c r="F71" s="668"/>
      <c r="G71" s="645"/>
    </row>
    <row r="72" spans="1:7" x14ac:dyDescent="0.35">
      <c r="A72" s="559" t="s">
        <v>2237</v>
      </c>
      <c r="B72" s="559" t="s">
        <v>2238</v>
      </c>
      <c r="C72" s="668"/>
      <c r="D72" s="668"/>
      <c r="E72" s="639"/>
      <c r="F72" s="668"/>
      <c r="G72" s="645"/>
    </row>
    <row r="73" spans="1:7" x14ac:dyDescent="0.35">
      <c r="A73" s="559" t="s">
        <v>2239</v>
      </c>
      <c r="B73" s="559" t="s">
        <v>542</v>
      </c>
      <c r="C73" s="668"/>
      <c r="D73" s="668"/>
      <c r="E73" s="639"/>
      <c r="F73" s="668"/>
      <c r="G73" s="645"/>
    </row>
    <row r="74" spans="1:7" x14ac:dyDescent="0.35">
      <c r="A74" s="559" t="s">
        <v>2240</v>
      </c>
      <c r="B74" s="559" t="s">
        <v>544</v>
      </c>
      <c r="C74" s="668"/>
      <c r="D74" s="668"/>
      <c r="E74" s="639"/>
      <c r="F74" s="668"/>
      <c r="G74" s="645"/>
    </row>
    <row r="75" spans="1:7" x14ac:dyDescent="0.35">
      <c r="A75" s="559" t="s">
        <v>2241</v>
      </c>
      <c r="B75" s="559" t="s">
        <v>546</v>
      </c>
      <c r="C75" s="668"/>
      <c r="D75" s="668"/>
      <c r="E75" s="639"/>
      <c r="F75" s="668"/>
      <c r="G75" s="645"/>
    </row>
    <row r="76" spans="1:7" x14ac:dyDescent="0.35">
      <c r="A76" s="559" t="s">
        <v>2242</v>
      </c>
      <c r="B76" s="559" t="s">
        <v>548</v>
      </c>
      <c r="C76" s="668"/>
      <c r="D76" s="668"/>
      <c r="E76" s="639"/>
      <c r="F76" s="668"/>
      <c r="G76" s="645"/>
    </row>
    <row r="77" spans="1:7" x14ac:dyDescent="0.35">
      <c r="A77" s="559" t="s">
        <v>2243</v>
      </c>
      <c r="B77" s="559" t="s">
        <v>550</v>
      </c>
      <c r="C77" s="668"/>
      <c r="D77" s="668"/>
      <c r="E77" s="639"/>
      <c r="F77" s="668"/>
      <c r="G77" s="645"/>
    </row>
    <row r="78" spans="1:7" x14ac:dyDescent="0.35">
      <c r="A78" s="559" t="s">
        <v>2244</v>
      </c>
      <c r="B78" s="559" t="s">
        <v>552</v>
      </c>
      <c r="C78" s="668"/>
      <c r="D78" s="668"/>
      <c r="E78" s="639"/>
      <c r="F78" s="668"/>
      <c r="G78" s="645"/>
    </row>
    <row r="79" spans="1:7" x14ac:dyDescent="0.35">
      <c r="A79" s="559" t="s">
        <v>2245</v>
      </c>
      <c r="B79" s="559" t="s">
        <v>554</v>
      </c>
      <c r="C79" s="668"/>
      <c r="D79" s="668"/>
      <c r="E79" s="639"/>
      <c r="F79" s="668"/>
      <c r="G79" s="645"/>
    </row>
    <row r="80" spans="1:7" x14ac:dyDescent="0.35">
      <c r="A80" s="559" t="s">
        <v>2246</v>
      </c>
      <c r="B80" s="559" t="s">
        <v>556</v>
      </c>
      <c r="C80" s="668"/>
      <c r="D80" s="668"/>
      <c r="E80" s="639"/>
      <c r="F80" s="668"/>
      <c r="G80" s="645"/>
    </row>
    <row r="81" spans="1:7" x14ac:dyDescent="0.35">
      <c r="A81" s="559" t="s">
        <v>2247</v>
      </c>
      <c r="B81" s="559" t="s">
        <v>558</v>
      </c>
      <c r="C81" s="668"/>
      <c r="D81" s="668"/>
      <c r="E81" s="639"/>
      <c r="F81" s="668"/>
      <c r="G81" s="645"/>
    </row>
    <row r="82" spans="1:7" x14ac:dyDescent="0.35">
      <c r="A82" s="559" t="s">
        <v>2248</v>
      </c>
      <c r="B82" s="559" t="s">
        <v>3</v>
      </c>
      <c r="C82" s="668"/>
      <c r="D82" s="668"/>
      <c r="E82" s="639"/>
      <c r="F82" s="668"/>
      <c r="G82" s="645"/>
    </row>
    <row r="83" spans="1:7" x14ac:dyDescent="0.35">
      <c r="A83" s="559" t="s">
        <v>2249</v>
      </c>
      <c r="B83" s="559" t="s">
        <v>561</v>
      </c>
      <c r="C83" s="668"/>
      <c r="D83" s="668"/>
      <c r="E83" s="639"/>
      <c r="F83" s="668"/>
      <c r="G83" s="645"/>
    </row>
    <row r="84" spans="1:7" x14ac:dyDescent="0.35">
      <c r="A84" s="559" t="s">
        <v>2250</v>
      </c>
      <c r="B84" s="559" t="s">
        <v>563</v>
      </c>
      <c r="C84" s="668"/>
      <c r="D84" s="668"/>
      <c r="E84" s="639"/>
      <c r="F84" s="668"/>
      <c r="G84" s="645"/>
    </row>
    <row r="85" spans="1:7" x14ac:dyDescent="0.35">
      <c r="A85" s="559" t="s">
        <v>2251</v>
      </c>
      <c r="B85" s="559" t="s">
        <v>565</v>
      </c>
      <c r="C85" s="668"/>
      <c r="D85" s="668"/>
      <c r="E85" s="639"/>
      <c r="F85" s="668"/>
      <c r="G85" s="645"/>
    </row>
    <row r="86" spans="1:7" x14ac:dyDescent="0.35">
      <c r="A86" s="559" t="s">
        <v>2252</v>
      </c>
      <c r="B86" s="559" t="s">
        <v>567</v>
      </c>
      <c r="C86" s="668"/>
      <c r="D86" s="668"/>
      <c r="E86" s="639"/>
      <c r="F86" s="668"/>
      <c r="G86" s="645"/>
    </row>
    <row r="87" spans="1:7" x14ac:dyDescent="0.35">
      <c r="A87" s="559" t="s">
        <v>2253</v>
      </c>
      <c r="B87" s="559" t="s">
        <v>569</v>
      </c>
      <c r="C87" s="668"/>
      <c r="D87" s="668"/>
      <c r="E87" s="639"/>
      <c r="F87" s="668"/>
      <c r="G87" s="645"/>
    </row>
    <row r="88" spans="1:7" x14ac:dyDescent="0.35">
      <c r="A88" s="559" t="s">
        <v>2254</v>
      </c>
      <c r="B88" s="559" t="s">
        <v>571</v>
      </c>
      <c r="C88" s="668"/>
      <c r="D88" s="668"/>
      <c r="E88" s="639"/>
      <c r="F88" s="668"/>
      <c r="G88" s="645"/>
    </row>
    <row r="89" spans="1:7" x14ac:dyDescent="0.35">
      <c r="A89" s="559" t="s">
        <v>2255</v>
      </c>
      <c r="B89" s="559" t="s">
        <v>573</v>
      </c>
      <c r="C89" s="668"/>
      <c r="D89" s="668"/>
      <c r="E89" s="639"/>
      <c r="F89" s="668"/>
      <c r="G89" s="645"/>
    </row>
    <row r="90" spans="1:7" x14ac:dyDescent="0.35">
      <c r="A90" s="559" t="s">
        <v>2256</v>
      </c>
      <c r="B90" s="559" t="s">
        <v>575</v>
      </c>
      <c r="C90" s="668"/>
      <c r="D90" s="668"/>
      <c r="E90" s="639"/>
      <c r="F90" s="668"/>
      <c r="G90" s="645"/>
    </row>
    <row r="91" spans="1:7" x14ac:dyDescent="0.35">
      <c r="A91" s="559" t="s">
        <v>2257</v>
      </c>
      <c r="B91" s="559" t="s">
        <v>577</v>
      </c>
      <c r="C91" s="668"/>
      <c r="D91" s="668"/>
      <c r="E91" s="639"/>
      <c r="F91" s="668"/>
      <c r="G91" s="645"/>
    </row>
    <row r="92" spans="1:7" x14ac:dyDescent="0.35">
      <c r="A92" s="559" t="s">
        <v>2258</v>
      </c>
      <c r="B92" s="559" t="s">
        <v>579</v>
      </c>
      <c r="C92" s="668"/>
      <c r="D92" s="668"/>
      <c r="E92" s="639"/>
      <c r="F92" s="668"/>
      <c r="G92" s="645"/>
    </row>
    <row r="93" spans="1:7" x14ac:dyDescent="0.35">
      <c r="A93" s="559" t="s">
        <v>2259</v>
      </c>
      <c r="B93" s="559" t="s">
        <v>6</v>
      </c>
      <c r="C93" s="668"/>
      <c r="D93" s="668"/>
      <c r="E93" s="639"/>
      <c r="F93" s="668"/>
      <c r="G93" s="645"/>
    </row>
    <row r="94" spans="1:7" x14ac:dyDescent="0.35">
      <c r="A94" s="559" t="s">
        <v>2260</v>
      </c>
      <c r="B94" s="643" t="s">
        <v>274</v>
      </c>
      <c r="C94" s="669">
        <f>SUM(C95:C97)</f>
        <v>0</v>
      </c>
      <c r="D94" s="669">
        <f t="shared" ref="D94:F94" si="2">SUM(D95:D97)</f>
        <v>0</v>
      </c>
      <c r="E94" s="669"/>
      <c r="F94" s="669">
        <f t="shared" si="2"/>
        <v>0</v>
      </c>
      <c r="G94" s="645"/>
    </row>
    <row r="95" spans="1:7" x14ac:dyDescent="0.35">
      <c r="A95" s="559" t="s">
        <v>2261</v>
      </c>
      <c r="B95" s="559" t="s">
        <v>585</v>
      </c>
      <c r="C95" s="668"/>
      <c r="D95" s="668"/>
      <c r="E95" s="639"/>
      <c r="F95" s="668"/>
      <c r="G95" s="645"/>
    </row>
    <row r="96" spans="1:7" x14ac:dyDescent="0.35">
      <c r="A96" s="559" t="s">
        <v>2262</v>
      </c>
      <c r="B96" s="559" t="s">
        <v>587</v>
      </c>
      <c r="C96" s="668"/>
      <c r="D96" s="668"/>
      <c r="E96" s="639"/>
      <c r="F96" s="668"/>
      <c r="G96" s="645"/>
    </row>
    <row r="97" spans="1:7" x14ac:dyDescent="0.35">
      <c r="A97" s="559" t="s">
        <v>2263</v>
      </c>
      <c r="B97" s="559" t="s">
        <v>2</v>
      </c>
      <c r="C97" s="668"/>
      <c r="D97" s="668"/>
      <c r="E97" s="639"/>
      <c r="F97" s="668"/>
      <c r="G97" s="645"/>
    </row>
    <row r="98" spans="1:7" x14ac:dyDescent="0.35">
      <c r="A98" s="559" t="s">
        <v>2264</v>
      </c>
      <c r="B98" s="643" t="s">
        <v>92</v>
      </c>
      <c r="C98" s="669">
        <f>SUM(C99:C109)</f>
        <v>0</v>
      </c>
      <c r="D98" s="669">
        <f t="shared" ref="D98:F98" si="3">SUM(D99:D109)</f>
        <v>0</v>
      </c>
      <c r="E98" s="669"/>
      <c r="F98" s="669">
        <f t="shared" si="3"/>
        <v>0</v>
      </c>
      <c r="G98" s="645"/>
    </row>
    <row r="99" spans="1:7" x14ac:dyDescent="0.35">
      <c r="A99" s="559" t="s">
        <v>2265</v>
      </c>
      <c r="B99" s="645" t="s">
        <v>276</v>
      </c>
      <c r="C99" s="668"/>
      <c r="D99" s="668"/>
      <c r="E99" s="639"/>
      <c r="F99" s="668"/>
      <c r="G99" s="645"/>
    </row>
    <row r="100" spans="1:7" x14ac:dyDescent="0.35">
      <c r="A100" s="559" t="s">
        <v>2266</v>
      </c>
      <c r="B100" s="559" t="s">
        <v>582</v>
      </c>
      <c r="C100" s="668"/>
      <c r="D100" s="668"/>
      <c r="E100" s="639"/>
      <c r="F100" s="668"/>
      <c r="G100" s="645"/>
    </row>
    <row r="101" spans="1:7" x14ac:dyDescent="0.35">
      <c r="A101" s="559" t="s">
        <v>2267</v>
      </c>
      <c r="B101" s="645" t="s">
        <v>278</v>
      </c>
      <c r="C101" s="668"/>
      <c r="D101" s="668"/>
      <c r="E101" s="639"/>
      <c r="F101" s="668"/>
      <c r="G101" s="645"/>
    </row>
    <row r="102" spans="1:7" x14ac:dyDescent="0.35">
      <c r="A102" s="559" t="s">
        <v>2268</v>
      </c>
      <c r="B102" s="645" t="s">
        <v>280</v>
      </c>
      <c r="C102" s="668"/>
      <c r="D102" s="668"/>
      <c r="E102" s="639"/>
      <c r="F102" s="668"/>
      <c r="G102" s="645"/>
    </row>
    <row r="103" spans="1:7" x14ac:dyDescent="0.35">
      <c r="A103" s="559" t="s">
        <v>2269</v>
      </c>
      <c r="B103" s="645" t="s">
        <v>12</v>
      </c>
      <c r="C103" s="668"/>
      <c r="D103" s="668"/>
      <c r="E103" s="639"/>
      <c r="F103" s="668"/>
      <c r="G103" s="645"/>
    </row>
    <row r="104" spans="1:7" x14ac:dyDescent="0.35">
      <c r="A104" s="559" t="s">
        <v>2270</v>
      </c>
      <c r="B104" s="645" t="s">
        <v>283</v>
      </c>
      <c r="C104" s="668"/>
      <c r="D104" s="668"/>
      <c r="E104" s="639"/>
      <c r="F104" s="668"/>
      <c r="G104" s="645"/>
    </row>
    <row r="105" spans="1:7" x14ac:dyDescent="0.35">
      <c r="A105" s="559" t="s">
        <v>2271</v>
      </c>
      <c r="B105" s="645" t="s">
        <v>285</v>
      </c>
      <c r="C105" s="668"/>
      <c r="D105" s="668"/>
      <c r="E105" s="639"/>
      <c r="F105" s="668"/>
      <c r="G105" s="645"/>
    </row>
    <row r="106" spans="1:7" x14ac:dyDescent="0.35">
      <c r="A106" s="559" t="s">
        <v>2272</v>
      </c>
      <c r="B106" s="645" t="s">
        <v>287</v>
      </c>
      <c r="C106" s="668"/>
      <c r="D106" s="668"/>
      <c r="E106" s="639"/>
      <c r="F106" s="668"/>
      <c r="G106" s="645"/>
    </row>
    <row r="107" spans="1:7" x14ac:dyDescent="0.35">
      <c r="A107" s="559" t="s">
        <v>2273</v>
      </c>
      <c r="B107" s="645" t="s">
        <v>289</v>
      </c>
      <c r="C107" s="668"/>
      <c r="D107" s="668"/>
      <c r="E107" s="639"/>
      <c r="F107" s="668"/>
      <c r="G107" s="645"/>
    </row>
    <row r="108" spans="1:7" x14ac:dyDescent="0.35">
      <c r="A108" s="559" t="s">
        <v>2274</v>
      </c>
      <c r="B108" s="645" t="s">
        <v>291</v>
      </c>
      <c r="C108" s="668"/>
      <c r="D108" s="668"/>
      <c r="E108" s="639"/>
      <c r="F108" s="668"/>
      <c r="G108" s="645"/>
    </row>
    <row r="109" spans="1:7" x14ac:dyDescent="0.35">
      <c r="A109" s="559" t="s">
        <v>2275</v>
      </c>
      <c r="B109" s="645" t="s">
        <v>92</v>
      </c>
      <c r="C109" s="668"/>
      <c r="D109" s="668"/>
      <c r="E109" s="639"/>
      <c r="F109" s="668"/>
      <c r="G109" s="645"/>
    </row>
    <row r="110" spans="1:7" hidden="1" x14ac:dyDescent="0.35">
      <c r="A110" s="559" t="s">
        <v>2276</v>
      </c>
      <c r="B110" s="661" t="s">
        <v>96</v>
      </c>
      <c r="C110" s="668"/>
      <c r="D110" s="668"/>
      <c r="E110" s="639"/>
      <c r="F110" s="668"/>
      <c r="G110" s="645"/>
    </row>
    <row r="111" spans="1:7" hidden="1" x14ac:dyDescent="0.35">
      <c r="A111" s="559" t="s">
        <v>2277</v>
      </c>
      <c r="B111" s="661" t="s">
        <v>96</v>
      </c>
      <c r="C111" s="668"/>
      <c r="D111" s="668"/>
      <c r="E111" s="639"/>
      <c r="F111" s="668"/>
      <c r="G111" s="645"/>
    </row>
    <row r="112" spans="1:7" hidden="1" x14ac:dyDescent="0.35">
      <c r="A112" s="559" t="s">
        <v>2278</v>
      </c>
      <c r="B112" s="661" t="s">
        <v>96</v>
      </c>
      <c r="C112" s="668"/>
      <c r="D112" s="668"/>
      <c r="E112" s="639"/>
      <c r="F112" s="668"/>
      <c r="G112" s="645"/>
    </row>
    <row r="113" spans="1:7" hidden="1" x14ac:dyDescent="0.35">
      <c r="A113" s="559" t="s">
        <v>2279</v>
      </c>
      <c r="B113" s="661" t="s">
        <v>96</v>
      </c>
      <c r="C113" s="668"/>
      <c r="D113" s="668"/>
      <c r="E113" s="639"/>
      <c r="F113" s="668"/>
      <c r="G113" s="645"/>
    </row>
    <row r="114" spans="1:7" hidden="1" x14ac:dyDescent="0.35">
      <c r="A114" s="559" t="s">
        <v>2280</v>
      </c>
      <c r="B114" s="661" t="s">
        <v>96</v>
      </c>
      <c r="C114" s="668"/>
      <c r="D114" s="668"/>
      <c r="E114" s="639"/>
      <c r="F114" s="668"/>
      <c r="G114" s="645"/>
    </row>
    <row r="115" spans="1:7" hidden="1" x14ac:dyDescent="0.35">
      <c r="A115" s="559" t="s">
        <v>2281</v>
      </c>
      <c r="B115" s="661" t="s">
        <v>96</v>
      </c>
      <c r="C115" s="668"/>
      <c r="D115" s="668"/>
      <c r="E115" s="639"/>
      <c r="F115" s="668"/>
      <c r="G115" s="645"/>
    </row>
    <row r="116" spans="1:7" hidden="1" x14ac:dyDescent="0.35">
      <c r="A116" s="559" t="s">
        <v>2282</v>
      </c>
      <c r="B116" s="661" t="s">
        <v>96</v>
      </c>
      <c r="C116" s="668"/>
      <c r="D116" s="668"/>
      <c r="E116" s="639"/>
      <c r="F116" s="668"/>
      <c r="G116" s="645"/>
    </row>
    <row r="117" spans="1:7" hidden="1" x14ac:dyDescent="0.35">
      <c r="A117" s="559" t="s">
        <v>2283</v>
      </c>
      <c r="B117" s="661" t="s">
        <v>96</v>
      </c>
      <c r="C117" s="668"/>
      <c r="D117" s="668"/>
      <c r="E117" s="639"/>
      <c r="F117" s="668"/>
      <c r="G117" s="645"/>
    </row>
    <row r="118" spans="1:7" hidden="1" x14ac:dyDescent="0.35">
      <c r="A118" s="559" t="s">
        <v>2284</v>
      </c>
      <c r="B118" s="661" t="s">
        <v>96</v>
      </c>
      <c r="C118" s="668"/>
      <c r="D118" s="668"/>
      <c r="E118" s="639"/>
      <c r="F118" s="668"/>
      <c r="G118" s="645"/>
    </row>
    <row r="119" spans="1:7" hidden="1" x14ac:dyDescent="0.35">
      <c r="A119" s="559" t="s">
        <v>2285</v>
      </c>
      <c r="B119" s="661" t="s">
        <v>96</v>
      </c>
      <c r="C119" s="668"/>
      <c r="D119" s="668"/>
      <c r="E119" s="639"/>
      <c r="F119" s="668"/>
      <c r="G119" s="645"/>
    </row>
    <row r="120" spans="1:7" x14ac:dyDescent="0.35">
      <c r="A120" s="40"/>
      <c r="B120" s="40" t="s">
        <v>1810</v>
      </c>
      <c r="C120" s="40" t="s">
        <v>516</v>
      </c>
      <c r="D120" s="40" t="s">
        <v>517</v>
      </c>
      <c r="E120" s="40"/>
      <c r="F120" s="40" t="s">
        <v>482</v>
      </c>
      <c r="G120" s="40"/>
    </row>
    <row r="121" spans="1:7" x14ac:dyDescent="0.35">
      <c r="A121" s="559" t="s">
        <v>2286</v>
      </c>
      <c r="B121" s="657"/>
      <c r="C121" s="668"/>
      <c r="D121" s="668"/>
      <c r="E121" s="639"/>
      <c r="F121" s="668"/>
      <c r="G121" s="645"/>
    </row>
    <row r="122" spans="1:7" x14ac:dyDescent="0.35">
      <c r="A122" s="559" t="s">
        <v>2287</v>
      </c>
      <c r="B122" s="657"/>
      <c r="C122" s="668"/>
      <c r="D122" s="668"/>
      <c r="E122" s="639"/>
      <c r="F122" s="668"/>
      <c r="G122" s="645"/>
    </row>
    <row r="123" spans="1:7" x14ac:dyDescent="0.35">
      <c r="A123" s="559" t="s">
        <v>2288</v>
      </c>
      <c r="B123" s="657"/>
      <c r="C123" s="668"/>
      <c r="D123" s="668"/>
      <c r="E123" s="639"/>
      <c r="F123" s="668"/>
      <c r="G123" s="645"/>
    </row>
    <row r="124" spans="1:7" x14ac:dyDescent="0.35">
      <c r="A124" s="559" t="s">
        <v>2289</v>
      </c>
      <c r="B124" s="657"/>
      <c r="C124" s="668"/>
      <c r="D124" s="668"/>
      <c r="E124" s="639"/>
      <c r="F124" s="668"/>
      <c r="G124" s="645"/>
    </row>
    <row r="125" spans="1:7" x14ac:dyDescent="0.35">
      <c r="A125" s="559" t="s">
        <v>2290</v>
      </c>
      <c r="B125" s="657"/>
      <c r="C125" s="668"/>
      <c r="D125" s="668"/>
      <c r="E125" s="639"/>
      <c r="F125" s="668"/>
      <c r="G125" s="645"/>
    </row>
    <row r="126" spans="1:7" x14ac:dyDescent="0.35">
      <c r="A126" s="559" t="s">
        <v>2291</v>
      </c>
      <c r="B126" s="657"/>
      <c r="C126" s="668"/>
      <c r="D126" s="668"/>
      <c r="E126" s="639"/>
      <c r="F126" s="668"/>
      <c r="G126" s="645"/>
    </row>
    <row r="127" spans="1:7" x14ac:dyDescent="0.35">
      <c r="A127" s="559" t="s">
        <v>2292</v>
      </c>
      <c r="B127" s="657"/>
      <c r="C127" s="668"/>
      <c r="D127" s="668"/>
      <c r="E127" s="639"/>
      <c r="F127" s="668"/>
      <c r="G127" s="645"/>
    </row>
    <row r="128" spans="1:7" x14ac:dyDescent="0.35">
      <c r="A128" s="559" t="s">
        <v>2293</v>
      </c>
      <c r="B128" s="657"/>
      <c r="C128" s="668"/>
      <c r="D128" s="668"/>
      <c r="E128" s="639"/>
      <c r="F128" s="668"/>
      <c r="G128" s="645"/>
    </row>
    <row r="129" spans="1:7" x14ac:dyDescent="0.35">
      <c r="A129" s="559" t="s">
        <v>2294</v>
      </c>
      <c r="B129" s="657"/>
      <c r="C129" s="668"/>
      <c r="D129" s="668"/>
      <c r="E129" s="639"/>
      <c r="F129" s="668"/>
      <c r="G129" s="645"/>
    </row>
    <row r="130" spans="1:7" x14ac:dyDescent="0.35">
      <c r="A130" s="559" t="s">
        <v>2295</v>
      </c>
      <c r="B130" s="657"/>
      <c r="C130" s="668"/>
      <c r="D130" s="668"/>
      <c r="E130" s="639"/>
      <c r="F130" s="668"/>
      <c r="G130" s="645"/>
    </row>
    <row r="131" spans="1:7" x14ac:dyDescent="0.35">
      <c r="A131" s="559" t="s">
        <v>2296</v>
      </c>
      <c r="B131" s="657"/>
      <c r="C131" s="668"/>
      <c r="D131" s="668"/>
      <c r="E131" s="639"/>
      <c r="F131" s="668"/>
      <c r="G131" s="645"/>
    </row>
    <row r="132" spans="1:7" x14ac:dyDescent="0.35">
      <c r="A132" s="559" t="s">
        <v>2297</v>
      </c>
      <c r="B132" s="657"/>
      <c r="C132" s="668"/>
      <c r="D132" s="668"/>
      <c r="E132" s="639"/>
      <c r="F132" s="668"/>
      <c r="G132" s="645"/>
    </row>
    <row r="133" spans="1:7" x14ac:dyDescent="0.35">
      <c r="A133" s="559" t="s">
        <v>2298</v>
      </c>
      <c r="B133" s="657"/>
      <c r="C133" s="668"/>
      <c r="D133" s="668"/>
      <c r="E133" s="639"/>
      <c r="F133" s="668"/>
      <c r="G133" s="645"/>
    </row>
    <row r="134" spans="1:7" x14ac:dyDescent="0.35">
      <c r="A134" s="559" t="s">
        <v>2299</v>
      </c>
      <c r="B134" s="657"/>
      <c r="C134" s="668"/>
      <c r="D134" s="668"/>
      <c r="E134" s="639"/>
      <c r="F134" s="668"/>
      <c r="G134" s="645"/>
    </row>
    <row r="135" spans="1:7" x14ac:dyDescent="0.35">
      <c r="A135" s="559" t="s">
        <v>2300</v>
      </c>
      <c r="B135" s="657"/>
      <c r="C135" s="668"/>
      <c r="D135" s="668"/>
      <c r="E135" s="639"/>
      <c r="F135" s="668"/>
      <c r="G135" s="645"/>
    </row>
    <row r="136" spans="1:7" x14ac:dyDescent="0.35">
      <c r="A136" s="559" t="s">
        <v>2301</v>
      </c>
      <c r="B136" s="657"/>
      <c r="C136" s="668"/>
      <c r="D136" s="668"/>
      <c r="E136" s="639"/>
      <c r="F136" s="668"/>
      <c r="G136" s="645"/>
    </row>
    <row r="137" spans="1:7" x14ac:dyDescent="0.35">
      <c r="A137" s="559" t="s">
        <v>2302</v>
      </c>
      <c r="B137" s="657"/>
      <c r="C137" s="668"/>
      <c r="D137" s="668"/>
      <c r="E137" s="639"/>
      <c r="F137" s="668"/>
      <c r="G137" s="645"/>
    </row>
    <row r="138" spans="1:7" x14ac:dyDescent="0.35">
      <c r="A138" s="559" t="s">
        <v>2303</v>
      </c>
      <c r="B138" s="657"/>
      <c r="C138" s="668"/>
      <c r="D138" s="668"/>
      <c r="E138" s="639"/>
      <c r="F138" s="668"/>
      <c r="G138" s="645"/>
    </row>
    <row r="139" spans="1:7" x14ac:dyDescent="0.35">
      <c r="A139" s="559" t="s">
        <v>2304</v>
      </c>
      <c r="B139" s="657"/>
      <c r="C139" s="668"/>
      <c r="D139" s="668"/>
      <c r="E139" s="639"/>
      <c r="F139" s="668"/>
      <c r="G139" s="645"/>
    </row>
    <row r="140" spans="1:7" x14ac:dyDescent="0.35">
      <c r="A140" s="559" t="s">
        <v>2305</v>
      </c>
      <c r="B140" s="657"/>
      <c r="C140" s="668"/>
      <c r="D140" s="668"/>
      <c r="E140" s="639"/>
      <c r="F140" s="668"/>
      <c r="G140" s="645"/>
    </row>
    <row r="141" spans="1:7" x14ac:dyDescent="0.35">
      <c r="A141" s="559" t="s">
        <v>2306</v>
      </c>
      <c r="B141" s="657"/>
      <c r="C141" s="668"/>
      <c r="D141" s="668"/>
      <c r="E141" s="639"/>
      <c r="F141" s="668"/>
      <c r="G141" s="645"/>
    </row>
    <row r="142" spans="1:7" x14ac:dyDescent="0.35">
      <c r="A142" s="559" t="s">
        <v>2307</v>
      </c>
      <c r="B142" s="657"/>
      <c r="C142" s="668"/>
      <c r="D142" s="668"/>
      <c r="E142" s="639"/>
      <c r="F142" s="668"/>
      <c r="G142" s="645"/>
    </row>
    <row r="143" spans="1:7" x14ac:dyDescent="0.35">
      <c r="A143" s="559" t="s">
        <v>2308</v>
      </c>
      <c r="B143" s="657"/>
      <c r="C143" s="668"/>
      <c r="D143" s="668"/>
      <c r="E143" s="639"/>
      <c r="F143" s="668"/>
      <c r="G143" s="645"/>
    </row>
    <row r="144" spans="1:7" x14ac:dyDescent="0.35">
      <c r="A144" s="559" t="s">
        <v>2309</v>
      </c>
      <c r="B144" s="657"/>
      <c r="C144" s="668"/>
      <c r="D144" s="668"/>
      <c r="E144" s="639"/>
      <c r="F144" s="668"/>
      <c r="G144" s="645"/>
    </row>
    <row r="145" spans="1:7" x14ac:dyDescent="0.35">
      <c r="A145" s="559" t="s">
        <v>2310</v>
      </c>
      <c r="B145" s="657"/>
      <c r="C145" s="668"/>
      <c r="D145" s="668"/>
      <c r="E145" s="639"/>
      <c r="F145" s="668"/>
      <c r="G145" s="645"/>
    </row>
    <row r="146" spans="1:7" x14ac:dyDescent="0.35">
      <c r="A146" s="559" t="s">
        <v>2311</v>
      </c>
      <c r="B146" s="657"/>
      <c r="C146" s="668"/>
      <c r="D146" s="668"/>
      <c r="E146" s="639"/>
      <c r="F146" s="668"/>
      <c r="G146" s="645"/>
    </row>
    <row r="147" spans="1:7" x14ac:dyDescent="0.35">
      <c r="A147" s="559" t="s">
        <v>2312</v>
      </c>
      <c r="B147" s="657"/>
      <c r="C147" s="668"/>
      <c r="D147" s="668"/>
      <c r="E147" s="639"/>
      <c r="F147" s="668"/>
      <c r="G147" s="645"/>
    </row>
    <row r="148" spans="1:7" hidden="1" x14ac:dyDescent="0.35">
      <c r="A148" s="559" t="s">
        <v>2313</v>
      </c>
      <c r="B148" s="657"/>
      <c r="C148" s="668"/>
      <c r="D148" s="668"/>
      <c r="E148" s="639"/>
      <c r="F148" s="668"/>
      <c r="G148" s="645"/>
    </row>
    <row r="149" spans="1:7" hidden="1" x14ac:dyDescent="0.35">
      <c r="A149" s="559" t="s">
        <v>2314</v>
      </c>
      <c r="B149" s="657"/>
      <c r="C149" s="668"/>
      <c r="D149" s="668"/>
      <c r="E149" s="639"/>
      <c r="F149" s="668"/>
      <c r="G149" s="645"/>
    </row>
    <row r="150" spans="1:7" hidden="1" x14ac:dyDescent="0.35">
      <c r="A150" s="559" t="s">
        <v>2315</v>
      </c>
      <c r="B150" s="657"/>
      <c r="C150" s="668"/>
      <c r="D150" s="668"/>
      <c r="E150" s="639"/>
      <c r="F150" s="668"/>
      <c r="G150" s="645"/>
    </row>
    <row r="151" spans="1:7" hidden="1" x14ac:dyDescent="0.35">
      <c r="A151" s="559" t="s">
        <v>2316</v>
      </c>
      <c r="B151" s="657"/>
      <c r="C151" s="668"/>
      <c r="D151" s="668"/>
      <c r="E151" s="639"/>
      <c r="F151" s="668"/>
      <c r="G151" s="645"/>
    </row>
    <row r="152" spans="1:7" hidden="1" x14ac:dyDescent="0.35">
      <c r="A152" s="559" t="s">
        <v>2317</v>
      </c>
      <c r="B152" s="657"/>
      <c r="C152" s="668"/>
      <c r="D152" s="668"/>
      <c r="E152" s="639"/>
      <c r="F152" s="668"/>
      <c r="G152" s="645"/>
    </row>
    <row r="153" spans="1:7" hidden="1" x14ac:dyDescent="0.35">
      <c r="A153" s="559" t="s">
        <v>2318</v>
      </c>
      <c r="B153" s="657"/>
      <c r="C153" s="668"/>
      <c r="D153" s="668"/>
      <c r="E153" s="639"/>
      <c r="F153" s="668"/>
      <c r="G153" s="645"/>
    </row>
    <row r="154" spans="1:7" hidden="1" x14ac:dyDescent="0.35">
      <c r="A154" s="559" t="s">
        <v>2319</v>
      </c>
      <c r="B154" s="657"/>
      <c r="C154" s="668"/>
      <c r="D154" s="668"/>
      <c r="E154" s="639"/>
      <c r="F154" s="668"/>
      <c r="G154" s="645"/>
    </row>
    <row r="155" spans="1:7" hidden="1" x14ac:dyDescent="0.35">
      <c r="A155" s="559" t="s">
        <v>2320</v>
      </c>
      <c r="B155" s="657"/>
      <c r="C155" s="668"/>
      <c r="D155" s="668"/>
      <c r="E155" s="639"/>
      <c r="F155" s="668"/>
      <c r="G155" s="645"/>
    </row>
    <row r="156" spans="1:7" hidden="1" x14ac:dyDescent="0.35">
      <c r="A156" s="559" t="s">
        <v>2321</v>
      </c>
      <c r="B156" s="657"/>
      <c r="C156" s="668"/>
      <c r="D156" s="668"/>
      <c r="E156" s="639"/>
      <c r="F156" s="668"/>
      <c r="G156" s="645"/>
    </row>
    <row r="157" spans="1:7" hidden="1" x14ac:dyDescent="0.35">
      <c r="A157" s="559" t="s">
        <v>2322</v>
      </c>
      <c r="B157" s="657"/>
      <c r="C157" s="668"/>
      <c r="D157" s="668"/>
      <c r="E157" s="639"/>
      <c r="F157" s="668"/>
      <c r="G157" s="645"/>
    </row>
    <row r="158" spans="1:7" hidden="1" x14ac:dyDescent="0.35">
      <c r="A158" s="559" t="s">
        <v>2323</v>
      </c>
      <c r="B158" s="657"/>
      <c r="C158" s="668"/>
      <c r="D158" s="668"/>
      <c r="E158" s="639"/>
      <c r="F158" s="668"/>
      <c r="G158" s="645"/>
    </row>
    <row r="159" spans="1:7" hidden="1" x14ac:dyDescent="0.35">
      <c r="A159" s="559" t="s">
        <v>2324</v>
      </c>
      <c r="B159" s="657"/>
      <c r="C159" s="668"/>
      <c r="D159" s="668"/>
      <c r="E159" s="639"/>
      <c r="F159" s="668"/>
      <c r="G159" s="645"/>
    </row>
    <row r="160" spans="1:7" hidden="1" x14ac:dyDescent="0.35">
      <c r="A160" s="559" t="s">
        <v>2325</v>
      </c>
      <c r="B160" s="657"/>
      <c r="C160" s="668"/>
      <c r="D160" s="668"/>
      <c r="E160" s="639"/>
      <c r="F160" s="668"/>
      <c r="G160" s="645"/>
    </row>
    <row r="161" spans="1:7" hidden="1" x14ac:dyDescent="0.35">
      <c r="A161" s="559" t="s">
        <v>2326</v>
      </c>
      <c r="B161" s="657"/>
      <c r="C161" s="668"/>
      <c r="D161" s="668"/>
      <c r="E161" s="639"/>
      <c r="F161" s="668"/>
      <c r="G161" s="645"/>
    </row>
    <row r="162" spans="1:7" hidden="1" x14ac:dyDescent="0.35">
      <c r="A162" s="559" t="s">
        <v>2327</v>
      </c>
      <c r="B162" s="657"/>
      <c r="C162" s="668"/>
      <c r="D162" s="668"/>
      <c r="E162" s="639"/>
      <c r="F162" s="668"/>
      <c r="G162" s="645"/>
    </row>
    <row r="163" spans="1:7" hidden="1" x14ac:dyDescent="0.35">
      <c r="A163" s="559" t="s">
        <v>2328</v>
      </c>
      <c r="B163" s="657"/>
      <c r="C163" s="668"/>
      <c r="D163" s="668"/>
      <c r="E163" s="639"/>
      <c r="F163" s="668"/>
      <c r="G163" s="645"/>
    </row>
    <row r="164" spans="1:7" hidden="1" x14ac:dyDescent="0.35">
      <c r="A164" s="559" t="s">
        <v>2329</v>
      </c>
      <c r="B164" s="657"/>
      <c r="C164" s="668"/>
      <c r="D164" s="668"/>
      <c r="E164" s="639"/>
      <c r="F164" s="668"/>
      <c r="G164" s="645"/>
    </row>
    <row r="165" spans="1:7" hidden="1" x14ac:dyDescent="0.35">
      <c r="A165" s="559" t="s">
        <v>2330</v>
      </c>
      <c r="B165" s="657"/>
      <c r="C165" s="668"/>
      <c r="D165" s="668"/>
      <c r="E165" s="639"/>
      <c r="F165" s="668"/>
      <c r="G165" s="645"/>
    </row>
    <row r="166" spans="1:7" hidden="1" x14ac:dyDescent="0.35">
      <c r="A166" s="559" t="s">
        <v>2331</v>
      </c>
      <c r="B166" s="657"/>
      <c r="C166" s="668"/>
      <c r="D166" s="668"/>
      <c r="E166" s="639"/>
      <c r="F166" s="668"/>
      <c r="G166" s="645"/>
    </row>
    <row r="167" spans="1:7" hidden="1" x14ac:dyDescent="0.35">
      <c r="A167" s="559" t="s">
        <v>2332</v>
      </c>
      <c r="B167" s="657"/>
      <c r="C167" s="668"/>
      <c r="D167" s="668"/>
      <c r="E167" s="639"/>
      <c r="F167" s="668"/>
      <c r="G167" s="645"/>
    </row>
    <row r="168" spans="1:7" hidden="1" x14ac:dyDescent="0.35">
      <c r="A168" s="559" t="s">
        <v>2333</v>
      </c>
      <c r="B168" s="657"/>
      <c r="C168" s="668"/>
      <c r="D168" s="668"/>
      <c r="E168" s="639"/>
      <c r="F168" s="668"/>
      <c r="G168" s="645"/>
    </row>
    <row r="169" spans="1:7" hidden="1" x14ac:dyDescent="0.35">
      <c r="A169" s="559" t="s">
        <v>2334</v>
      </c>
      <c r="B169" s="657"/>
      <c r="C169" s="668"/>
      <c r="D169" s="668"/>
      <c r="E169" s="639"/>
      <c r="F169" s="668"/>
      <c r="G169" s="645"/>
    </row>
    <row r="170" spans="1:7" hidden="1" x14ac:dyDescent="0.35">
      <c r="A170" s="559" t="s">
        <v>2335</v>
      </c>
      <c r="B170" s="657"/>
      <c r="C170" s="668"/>
      <c r="D170" s="668"/>
      <c r="E170" s="639"/>
      <c r="F170" s="668"/>
      <c r="G170" s="645"/>
    </row>
    <row r="171" spans="1:7" x14ac:dyDescent="0.35">
      <c r="A171" s="40"/>
      <c r="B171" s="40" t="s">
        <v>641</v>
      </c>
      <c r="C171" s="40" t="s">
        <v>516</v>
      </c>
      <c r="D171" s="40" t="s">
        <v>517</v>
      </c>
      <c r="E171" s="40"/>
      <c r="F171" s="40" t="s">
        <v>482</v>
      </c>
      <c r="G171" s="40"/>
    </row>
    <row r="172" spans="1:7" x14ac:dyDescent="0.35">
      <c r="A172" s="559" t="s">
        <v>2336</v>
      </c>
      <c r="B172" s="559" t="s">
        <v>643</v>
      </c>
      <c r="C172" s="668"/>
      <c r="D172" s="668"/>
      <c r="E172" s="670"/>
      <c r="F172" s="668"/>
      <c r="G172" s="645"/>
    </row>
    <row r="173" spans="1:7" x14ac:dyDescent="0.35">
      <c r="A173" s="559" t="s">
        <v>2337</v>
      </c>
      <c r="B173" s="559" t="s">
        <v>645</v>
      </c>
      <c r="C173" s="668"/>
      <c r="D173" s="668"/>
      <c r="E173" s="670"/>
      <c r="F173" s="668"/>
      <c r="G173" s="645"/>
    </row>
    <row r="174" spans="1:7" x14ac:dyDescent="0.35">
      <c r="A174" s="559" t="s">
        <v>2338</v>
      </c>
      <c r="B174" s="559" t="s">
        <v>92</v>
      </c>
      <c r="C174" s="668"/>
      <c r="D174" s="668"/>
      <c r="E174" s="670"/>
      <c r="F174" s="668"/>
      <c r="G174" s="645"/>
    </row>
    <row r="175" spans="1:7" x14ac:dyDescent="0.35">
      <c r="A175" s="559" t="s">
        <v>2339</v>
      </c>
      <c r="B175" s="559"/>
      <c r="C175" s="639"/>
      <c r="D175" s="639"/>
      <c r="E175" s="670"/>
      <c r="F175" s="639"/>
      <c r="G175" s="645"/>
    </row>
    <row r="176" spans="1:7" x14ac:dyDescent="0.35">
      <c r="A176" s="559" t="s">
        <v>2340</v>
      </c>
      <c r="B176" s="559"/>
      <c r="C176" s="639"/>
      <c r="D176" s="639"/>
      <c r="E176" s="670"/>
      <c r="F176" s="639"/>
      <c r="G176" s="645"/>
    </row>
    <row r="177" spans="1:7" x14ac:dyDescent="0.35">
      <c r="A177" s="559" t="s">
        <v>2341</v>
      </c>
      <c r="B177" s="559"/>
      <c r="C177" s="639"/>
      <c r="D177" s="639"/>
      <c r="E177" s="670"/>
      <c r="F177" s="639"/>
      <c r="G177" s="645"/>
    </row>
    <row r="178" spans="1:7" x14ac:dyDescent="0.35">
      <c r="A178" s="559" t="s">
        <v>2342</v>
      </c>
      <c r="B178" s="559"/>
      <c r="C178" s="639"/>
      <c r="D178" s="639"/>
      <c r="E178" s="670"/>
      <c r="F178" s="639"/>
      <c r="G178" s="645"/>
    </row>
    <row r="179" spans="1:7" x14ac:dyDescent="0.35">
      <c r="A179" s="559" t="s">
        <v>2343</v>
      </c>
      <c r="B179" s="559"/>
      <c r="C179" s="639"/>
      <c r="D179" s="639"/>
      <c r="E179" s="670"/>
      <c r="F179" s="639"/>
      <c r="G179" s="645"/>
    </row>
    <row r="180" spans="1:7" x14ac:dyDescent="0.35">
      <c r="A180" s="559" t="s">
        <v>2344</v>
      </c>
      <c r="B180" s="559"/>
      <c r="C180" s="639"/>
      <c r="D180" s="639"/>
      <c r="E180" s="670"/>
      <c r="F180" s="639"/>
      <c r="G180" s="645"/>
    </row>
    <row r="181" spans="1:7" x14ac:dyDescent="0.35">
      <c r="A181" s="40"/>
      <c r="B181" s="40" t="s">
        <v>653</v>
      </c>
      <c r="C181" s="40" t="s">
        <v>516</v>
      </c>
      <c r="D181" s="40" t="s">
        <v>517</v>
      </c>
      <c r="E181" s="40"/>
      <c r="F181" s="40" t="s">
        <v>482</v>
      </c>
      <c r="G181" s="40"/>
    </row>
    <row r="182" spans="1:7" x14ac:dyDescent="0.35">
      <c r="A182" s="559" t="s">
        <v>2345</v>
      </c>
      <c r="B182" s="559" t="s">
        <v>655</v>
      </c>
      <c r="C182" s="668"/>
      <c r="D182" s="668"/>
      <c r="E182" s="670"/>
      <c r="F182" s="668"/>
      <c r="G182" s="645"/>
    </row>
    <row r="183" spans="1:7" x14ac:dyDescent="0.35">
      <c r="A183" s="559" t="s">
        <v>2346</v>
      </c>
      <c r="B183" s="559" t="s">
        <v>657</v>
      </c>
      <c r="C183" s="668"/>
      <c r="D183" s="668"/>
      <c r="E183" s="670"/>
      <c r="F183" s="668"/>
      <c r="G183" s="645"/>
    </row>
    <row r="184" spans="1:7" x14ac:dyDescent="0.35">
      <c r="A184" s="559" t="s">
        <v>2347</v>
      </c>
      <c r="B184" s="559" t="s">
        <v>92</v>
      </c>
      <c r="C184" s="668"/>
      <c r="D184" s="668"/>
      <c r="E184" s="670"/>
      <c r="F184" s="668"/>
      <c r="G184" s="645"/>
    </row>
    <row r="185" spans="1:7" x14ac:dyDescent="0.35">
      <c r="A185" s="559" t="s">
        <v>2348</v>
      </c>
      <c r="B185" s="559"/>
      <c r="C185" s="559"/>
      <c r="D185" s="559"/>
      <c r="E185" s="641"/>
      <c r="F185" s="559"/>
      <c r="G185" s="645"/>
    </row>
    <row r="186" spans="1:7" x14ac:dyDescent="0.35">
      <c r="A186" s="559" t="s">
        <v>2349</v>
      </c>
      <c r="B186" s="559"/>
      <c r="C186" s="559"/>
      <c r="D186" s="559"/>
      <c r="E186" s="641"/>
      <c r="F186" s="559"/>
      <c r="G186" s="645"/>
    </row>
    <row r="187" spans="1:7" x14ac:dyDescent="0.35">
      <c r="A187" s="559" t="s">
        <v>2350</v>
      </c>
      <c r="B187" s="559"/>
      <c r="C187" s="559"/>
      <c r="D187" s="559"/>
      <c r="E187" s="641"/>
      <c r="F187" s="559"/>
      <c r="G187" s="645"/>
    </row>
    <row r="188" spans="1:7" x14ac:dyDescent="0.35">
      <c r="A188" s="559" t="s">
        <v>2351</v>
      </c>
      <c r="B188" s="559"/>
      <c r="C188" s="559"/>
      <c r="D188" s="559"/>
      <c r="E188" s="641"/>
      <c r="F188" s="559"/>
      <c r="G188" s="645"/>
    </row>
    <row r="189" spans="1:7" x14ac:dyDescent="0.35">
      <c r="A189" s="559" t="s">
        <v>2352</v>
      </c>
      <c r="B189" s="559"/>
      <c r="C189" s="559"/>
      <c r="D189" s="559"/>
      <c r="E189" s="641"/>
      <c r="F189" s="559"/>
      <c r="G189" s="645"/>
    </row>
    <row r="190" spans="1:7" x14ac:dyDescent="0.35">
      <c r="A190" s="559" t="s">
        <v>2353</v>
      </c>
      <c r="B190" s="559"/>
      <c r="C190" s="559"/>
      <c r="D190" s="559"/>
      <c r="E190" s="641"/>
      <c r="F190" s="559"/>
      <c r="G190" s="645"/>
    </row>
    <row r="191" spans="1:7" x14ac:dyDescent="0.35">
      <c r="A191" s="40"/>
      <c r="B191" s="40" t="s">
        <v>665</v>
      </c>
      <c r="C191" s="40" t="s">
        <v>516</v>
      </c>
      <c r="D191" s="40" t="s">
        <v>517</v>
      </c>
      <c r="E191" s="40"/>
      <c r="F191" s="40" t="s">
        <v>482</v>
      </c>
      <c r="G191" s="40"/>
    </row>
    <row r="192" spans="1:7" x14ac:dyDescent="0.35">
      <c r="A192" s="559" t="s">
        <v>2354</v>
      </c>
      <c r="B192" s="671" t="s">
        <v>667</v>
      </c>
      <c r="C192" s="668"/>
      <c r="D192" s="668"/>
      <c r="E192" s="670"/>
      <c r="F192" s="668"/>
      <c r="G192" s="645"/>
    </row>
    <row r="193" spans="1:7" x14ac:dyDescent="0.35">
      <c r="A193" s="559" t="s">
        <v>2355</v>
      </c>
      <c r="B193" s="671" t="s">
        <v>669</v>
      </c>
      <c r="C193" s="668"/>
      <c r="D193" s="668"/>
      <c r="E193" s="670"/>
      <c r="F193" s="668"/>
      <c r="G193" s="645"/>
    </row>
    <row r="194" spans="1:7" x14ac:dyDescent="0.35">
      <c r="A194" s="559" t="s">
        <v>2356</v>
      </c>
      <c r="B194" s="671" t="s">
        <v>671</v>
      </c>
      <c r="C194" s="668"/>
      <c r="D194" s="668"/>
      <c r="E194" s="639"/>
      <c r="F194" s="668"/>
      <c r="G194" s="645"/>
    </row>
    <row r="195" spans="1:7" x14ac:dyDescent="0.35">
      <c r="A195" s="559" t="s">
        <v>2357</v>
      </c>
      <c r="B195" s="671" t="s">
        <v>673</v>
      </c>
      <c r="C195" s="668"/>
      <c r="D195" s="668"/>
      <c r="E195" s="639"/>
      <c r="F195" s="668"/>
      <c r="G195" s="645"/>
    </row>
    <row r="196" spans="1:7" x14ac:dyDescent="0.35">
      <c r="A196" s="559" t="s">
        <v>2358</v>
      </c>
      <c r="B196" s="671" t="s">
        <v>675</v>
      </c>
      <c r="C196" s="668"/>
      <c r="D196" s="668"/>
      <c r="E196" s="639"/>
      <c r="F196" s="668"/>
      <c r="G196" s="645"/>
    </row>
    <row r="197" spans="1:7" x14ac:dyDescent="0.35">
      <c r="A197" s="559" t="s">
        <v>2359</v>
      </c>
      <c r="B197" s="667"/>
      <c r="C197" s="639"/>
      <c r="D197" s="639"/>
      <c r="E197" s="639"/>
      <c r="F197" s="639"/>
      <c r="G197" s="645"/>
    </row>
    <row r="198" spans="1:7" x14ac:dyDescent="0.35">
      <c r="A198" s="559" t="s">
        <v>2360</v>
      </c>
      <c r="B198" s="667"/>
      <c r="C198" s="639"/>
      <c r="D198" s="639"/>
      <c r="E198" s="639"/>
      <c r="F198" s="639"/>
      <c r="G198" s="645"/>
    </row>
    <row r="199" spans="1:7" x14ac:dyDescent="0.35">
      <c r="A199" s="559" t="s">
        <v>2361</v>
      </c>
      <c r="B199" s="671"/>
      <c r="C199" s="639"/>
      <c r="D199" s="639"/>
      <c r="E199" s="639"/>
      <c r="F199" s="639"/>
      <c r="G199" s="645"/>
    </row>
    <row r="200" spans="1:7" x14ac:dyDescent="0.35">
      <c r="A200" s="559" t="s">
        <v>2362</v>
      </c>
      <c r="B200" s="671"/>
      <c r="C200" s="639"/>
      <c r="D200" s="639"/>
      <c r="E200" s="639"/>
      <c r="F200" s="639"/>
      <c r="G200" s="645"/>
    </row>
    <row r="201" spans="1:7" x14ac:dyDescent="0.35">
      <c r="A201" s="40"/>
      <c r="B201" s="40" t="s">
        <v>680</v>
      </c>
      <c r="C201" s="40" t="s">
        <v>516</v>
      </c>
      <c r="D201" s="40" t="s">
        <v>517</v>
      </c>
      <c r="E201" s="40"/>
      <c r="F201" s="40" t="s">
        <v>482</v>
      </c>
      <c r="G201" s="40"/>
    </row>
    <row r="202" spans="1:7" x14ac:dyDescent="0.35">
      <c r="A202" s="559" t="s">
        <v>2363</v>
      </c>
      <c r="B202" s="559" t="s">
        <v>682</v>
      </c>
      <c r="C202" s="668"/>
      <c r="D202" s="668"/>
      <c r="E202" s="670"/>
      <c r="F202" s="668"/>
      <c r="G202" s="645"/>
    </row>
    <row r="203" spans="1:7" x14ac:dyDescent="0.35">
      <c r="A203" s="559" t="s">
        <v>2364</v>
      </c>
      <c r="B203" s="672"/>
      <c r="C203" s="639"/>
      <c r="D203" s="639"/>
      <c r="E203" s="670"/>
      <c r="F203" s="639"/>
      <c r="G203" s="645"/>
    </row>
    <row r="204" spans="1:7" x14ac:dyDescent="0.35">
      <c r="A204" s="559" t="s">
        <v>2365</v>
      </c>
      <c r="B204" s="672"/>
      <c r="C204" s="639"/>
      <c r="D204" s="639"/>
      <c r="E204" s="670"/>
      <c r="F204" s="639"/>
      <c r="G204" s="645"/>
    </row>
    <row r="205" spans="1:7" hidden="1" x14ac:dyDescent="0.35">
      <c r="A205" s="559" t="s">
        <v>2366</v>
      </c>
      <c r="B205" s="672"/>
      <c r="C205" s="639"/>
      <c r="D205" s="639"/>
      <c r="E205" s="670"/>
      <c r="F205" s="639"/>
      <c r="G205" s="645"/>
    </row>
    <row r="206" spans="1:7" hidden="1" x14ac:dyDescent="0.35">
      <c r="A206" s="559" t="s">
        <v>2367</v>
      </c>
      <c r="B206" s="672"/>
      <c r="C206" s="639"/>
      <c r="D206" s="639"/>
      <c r="E206" s="670"/>
      <c r="F206" s="639"/>
      <c r="G206" s="645"/>
    </row>
    <row r="207" spans="1:7" hidden="1" x14ac:dyDescent="0.35">
      <c r="A207" s="559" t="s">
        <v>2368</v>
      </c>
      <c r="B207" s="645"/>
      <c r="C207" s="645"/>
      <c r="D207" s="645"/>
      <c r="E207" s="645"/>
      <c r="F207" s="645"/>
      <c r="G207" s="645"/>
    </row>
    <row r="208" spans="1:7" hidden="1" x14ac:dyDescent="0.35">
      <c r="A208" s="559" t="s">
        <v>2369</v>
      </c>
      <c r="B208" s="645"/>
      <c r="C208" s="645"/>
      <c r="D208" s="645"/>
      <c r="E208" s="645"/>
      <c r="F208" s="645"/>
      <c r="G208" s="645"/>
    </row>
    <row r="209" spans="1:7" x14ac:dyDescent="0.35">
      <c r="A209" s="559" t="s">
        <v>2370</v>
      </c>
      <c r="B209" s="645"/>
      <c r="C209" s="645"/>
      <c r="D209" s="645"/>
      <c r="E209" s="645"/>
      <c r="F209" s="645"/>
      <c r="G209" s="645"/>
    </row>
    <row r="210" spans="1:7" ht="18.5" x14ac:dyDescent="0.35">
      <c r="A210" s="673"/>
      <c r="B210" s="674" t="s">
        <v>2371</v>
      </c>
      <c r="C210" s="675"/>
      <c r="D210" s="675"/>
      <c r="E210" s="675"/>
      <c r="F210" s="675"/>
      <c r="G210" s="675"/>
    </row>
    <row r="211" spans="1:7" x14ac:dyDescent="0.35">
      <c r="A211" s="40"/>
      <c r="B211" s="40" t="s">
        <v>687</v>
      </c>
      <c r="C211" s="40" t="s">
        <v>688</v>
      </c>
      <c r="D211" s="40" t="s">
        <v>689</v>
      </c>
      <c r="E211" s="40"/>
      <c r="F211" s="40" t="s">
        <v>516</v>
      </c>
      <c r="G211" s="40" t="s">
        <v>690</v>
      </c>
    </row>
    <row r="212" spans="1:7" x14ac:dyDescent="0.35">
      <c r="A212" s="559" t="s">
        <v>2372</v>
      </c>
      <c r="B212" s="645" t="s">
        <v>692</v>
      </c>
      <c r="C212" s="658"/>
      <c r="D212" s="559"/>
      <c r="E212" s="676"/>
      <c r="F212" s="677"/>
      <c r="G212" s="677"/>
    </row>
    <row r="213" spans="1:7" x14ac:dyDescent="0.35">
      <c r="A213" s="676"/>
      <c r="B213" s="678"/>
      <c r="C213" s="676"/>
      <c r="D213" s="676"/>
      <c r="E213" s="676"/>
      <c r="F213" s="677"/>
      <c r="G213" s="677"/>
    </row>
    <row r="214" spans="1:7" x14ac:dyDescent="0.35">
      <c r="A214" s="559"/>
      <c r="B214" s="645" t="s">
        <v>693</v>
      </c>
      <c r="C214" s="676"/>
      <c r="D214" s="676"/>
      <c r="E214" s="676"/>
      <c r="F214" s="677"/>
      <c r="G214" s="677"/>
    </row>
    <row r="215" spans="1:7" x14ac:dyDescent="0.35">
      <c r="A215" s="559" t="s">
        <v>2373</v>
      </c>
      <c r="B215" s="38" t="s">
        <v>1264</v>
      </c>
      <c r="C215" s="658"/>
      <c r="D215" s="679"/>
      <c r="E215" s="676"/>
      <c r="F215" s="629" t="str">
        <f>IF($C$239=0,"",IF(C215="[for completion]","",IF(C215="","",C215/$C$239)))</f>
        <v/>
      </c>
      <c r="G215" s="629" t="str">
        <f>IF($D$239=0,"",IF(D215="[for completion]","",IF(D215="","",D215/$D$239)))</f>
        <v/>
      </c>
    </row>
    <row r="216" spans="1:7" x14ac:dyDescent="0.35">
      <c r="A216" s="559" t="s">
        <v>2374</v>
      </c>
      <c r="B216" s="38" t="s">
        <v>1265</v>
      </c>
      <c r="C216" s="658"/>
      <c r="D216" s="679"/>
      <c r="E216" s="676"/>
      <c r="F216" s="629" t="str">
        <f t="shared" ref="F216:F238" si="4">IF($C$239=0,"",IF(C216="[for completion]","",IF(C216="","",C216/$C$239)))</f>
        <v/>
      </c>
      <c r="G216" s="629" t="str">
        <f t="shared" ref="G216:G238" si="5">IF($D$239=0,"",IF(D216="[for completion]","",IF(D216="","",D216/$D$239)))</f>
        <v/>
      </c>
    </row>
    <row r="217" spans="1:7" x14ac:dyDescent="0.35">
      <c r="A217" s="559" t="s">
        <v>2375</v>
      </c>
      <c r="B217" s="38" t="s">
        <v>1266</v>
      </c>
      <c r="C217" s="658"/>
      <c r="D217" s="679"/>
      <c r="E217" s="676"/>
      <c r="F217" s="629" t="str">
        <f t="shared" si="4"/>
        <v/>
      </c>
      <c r="G217" s="629" t="str">
        <f t="shared" si="5"/>
        <v/>
      </c>
    </row>
    <row r="218" spans="1:7" x14ac:dyDescent="0.35">
      <c r="A218" s="559" t="s">
        <v>2376</v>
      </c>
      <c r="B218" s="38" t="s">
        <v>1267</v>
      </c>
      <c r="C218" s="658"/>
      <c r="D218" s="679"/>
      <c r="E218" s="676"/>
      <c r="F218" s="629" t="str">
        <f t="shared" si="4"/>
        <v/>
      </c>
      <c r="G218" s="629" t="str">
        <f t="shared" si="5"/>
        <v/>
      </c>
    </row>
    <row r="219" spans="1:7" x14ac:dyDescent="0.35">
      <c r="A219" s="559" t="s">
        <v>2377</v>
      </c>
      <c r="B219" s="38" t="s">
        <v>1268</v>
      </c>
      <c r="C219" s="658"/>
      <c r="D219" s="679"/>
      <c r="E219" s="676"/>
      <c r="F219" s="629" t="str">
        <f t="shared" si="4"/>
        <v/>
      </c>
      <c r="G219" s="629" t="str">
        <f t="shared" si="5"/>
        <v/>
      </c>
    </row>
    <row r="220" spans="1:7" x14ac:dyDescent="0.35">
      <c r="A220" s="559" t="s">
        <v>2378</v>
      </c>
      <c r="B220" s="38" t="s">
        <v>1269</v>
      </c>
      <c r="C220" s="658"/>
      <c r="D220" s="679"/>
      <c r="E220" s="676"/>
      <c r="F220" s="629" t="str">
        <f t="shared" si="4"/>
        <v/>
      </c>
      <c r="G220" s="629" t="str">
        <f t="shared" si="5"/>
        <v/>
      </c>
    </row>
    <row r="221" spans="1:7" x14ac:dyDescent="0.35">
      <c r="A221" s="559" t="s">
        <v>2379</v>
      </c>
      <c r="B221" s="645"/>
      <c r="C221" s="658"/>
      <c r="D221" s="679"/>
      <c r="E221" s="676"/>
      <c r="F221" s="629" t="str">
        <f t="shared" si="4"/>
        <v/>
      </c>
      <c r="G221" s="629" t="str">
        <f t="shared" si="5"/>
        <v/>
      </c>
    </row>
    <row r="222" spans="1:7" x14ac:dyDescent="0.35">
      <c r="A222" s="559" t="s">
        <v>2380</v>
      </c>
      <c r="B222" s="645"/>
      <c r="C222" s="658"/>
      <c r="D222" s="679"/>
      <c r="E222" s="676"/>
      <c r="F222" s="629" t="str">
        <f t="shared" si="4"/>
        <v/>
      </c>
      <c r="G222" s="629" t="str">
        <f t="shared" si="5"/>
        <v/>
      </c>
    </row>
    <row r="223" spans="1:7" hidden="1" x14ac:dyDescent="0.35">
      <c r="A223" s="559" t="s">
        <v>2381</v>
      </c>
      <c r="B223" s="645"/>
      <c r="C223" s="658"/>
      <c r="D223" s="679"/>
      <c r="E223" s="676"/>
      <c r="F223" s="629" t="str">
        <f t="shared" si="4"/>
        <v/>
      </c>
      <c r="G223" s="629" t="str">
        <f t="shared" si="5"/>
        <v/>
      </c>
    </row>
    <row r="224" spans="1:7" hidden="1" x14ac:dyDescent="0.35">
      <c r="A224" s="559" t="s">
        <v>2382</v>
      </c>
      <c r="B224" s="645"/>
      <c r="C224" s="658"/>
      <c r="D224" s="679"/>
      <c r="E224" s="645"/>
      <c r="F224" s="629" t="str">
        <f t="shared" si="4"/>
        <v/>
      </c>
      <c r="G224" s="629" t="str">
        <f t="shared" si="5"/>
        <v/>
      </c>
    </row>
    <row r="225" spans="1:7" hidden="1" x14ac:dyDescent="0.35">
      <c r="A225" s="559" t="s">
        <v>2383</v>
      </c>
      <c r="B225" s="645"/>
      <c r="C225" s="658"/>
      <c r="D225" s="679"/>
      <c r="E225" s="645"/>
      <c r="F225" s="629" t="str">
        <f t="shared" si="4"/>
        <v/>
      </c>
      <c r="G225" s="629" t="str">
        <f t="shared" si="5"/>
        <v/>
      </c>
    </row>
    <row r="226" spans="1:7" hidden="1" x14ac:dyDescent="0.35">
      <c r="A226" s="559" t="s">
        <v>2384</v>
      </c>
      <c r="B226" s="645"/>
      <c r="C226" s="658"/>
      <c r="D226" s="679"/>
      <c r="E226" s="645"/>
      <c r="F226" s="629" t="str">
        <f t="shared" si="4"/>
        <v/>
      </c>
      <c r="G226" s="629" t="str">
        <f t="shared" si="5"/>
        <v/>
      </c>
    </row>
    <row r="227" spans="1:7" hidden="1" x14ac:dyDescent="0.35">
      <c r="A227" s="559" t="s">
        <v>2385</v>
      </c>
      <c r="B227" s="645"/>
      <c r="C227" s="658"/>
      <c r="D227" s="679"/>
      <c r="E227" s="645"/>
      <c r="F227" s="629" t="str">
        <f t="shared" si="4"/>
        <v/>
      </c>
      <c r="G227" s="629" t="str">
        <f t="shared" si="5"/>
        <v/>
      </c>
    </row>
    <row r="228" spans="1:7" hidden="1" x14ac:dyDescent="0.35">
      <c r="A228" s="559" t="s">
        <v>2386</v>
      </c>
      <c r="B228" s="645"/>
      <c r="C228" s="658"/>
      <c r="D228" s="679"/>
      <c r="E228" s="645"/>
      <c r="F228" s="629" t="str">
        <f t="shared" si="4"/>
        <v/>
      </c>
      <c r="G228" s="629" t="str">
        <f t="shared" si="5"/>
        <v/>
      </c>
    </row>
    <row r="229" spans="1:7" hidden="1" x14ac:dyDescent="0.35">
      <c r="A229" s="559" t="s">
        <v>2387</v>
      </c>
      <c r="B229" s="645"/>
      <c r="C229" s="658"/>
      <c r="D229" s="679"/>
      <c r="E229" s="645"/>
      <c r="F229" s="629" t="str">
        <f t="shared" si="4"/>
        <v/>
      </c>
      <c r="G229" s="629" t="str">
        <f t="shared" si="5"/>
        <v/>
      </c>
    </row>
    <row r="230" spans="1:7" hidden="1" x14ac:dyDescent="0.35">
      <c r="A230" s="559" t="s">
        <v>2388</v>
      </c>
      <c r="B230" s="645"/>
      <c r="C230" s="658"/>
      <c r="D230" s="679"/>
      <c r="E230" s="559"/>
      <c r="F230" s="629" t="str">
        <f t="shared" si="4"/>
        <v/>
      </c>
      <c r="G230" s="629" t="str">
        <f t="shared" si="5"/>
        <v/>
      </c>
    </row>
    <row r="231" spans="1:7" hidden="1" x14ac:dyDescent="0.35">
      <c r="A231" s="559" t="s">
        <v>2389</v>
      </c>
      <c r="B231" s="645"/>
      <c r="C231" s="658"/>
      <c r="D231" s="679"/>
      <c r="E231" s="680"/>
      <c r="F231" s="629" t="str">
        <f t="shared" si="4"/>
        <v/>
      </c>
      <c r="G231" s="629" t="str">
        <f t="shared" si="5"/>
        <v/>
      </c>
    </row>
    <row r="232" spans="1:7" hidden="1" x14ac:dyDescent="0.35">
      <c r="A232" s="559" t="s">
        <v>2390</v>
      </c>
      <c r="B232" s="645"/>
      <c r="C232" s="658"/>
      <c r="D232" s="679"/>
      <c r="E232" s="680"/>
      <c r="F232" s="629" t="str">
        <f t="shared" si="4"/>
        <v/>
      </c>
      <c r="G232" s="629" t="str">
        <f t="shared" si="5"/>
        <v/>
      </c>
    </row>
    <row r="233" spans="1:7" hidden="1" x14ac:dyDescent="0.35">
      <c r="A233" s="559" t="s">
        <v>2391</v>
      </c>
      <c r="B233" s="645"/>
      <c r="C233" s="658"/>
      <c r="D233" s="679"/>
      <c r="E233" s="680"/>
      <c r="F233" s="629" t="str">
        <f t="shared" si="4"/>
        <v/>
      </c>
      <c r="G233" s="629" t="str">
        <f t="shared" si="5"/>
        <v/>
      </c>
    </row>
    <row r="234" spans="1:7" hidden="1" x14ac:dyDescent="0.35">
      <c r="A234" s="559" t="s">
        <v>2392</v>
      </c>
      <c r="B234" s="645"/>
      <c r="C234" s="658"/>
      <c r="D234" s="679"/>
      <c r="E234" s="680"/>
      <c r="F234" s="629" t="str">
        <f t="shared" si="4"/>
        <v/>
      </c>
      <c r="G234" s="629" t="str">
        <f t="shared" si="5"/>
        <v/>
      </c>
    </row>
    <row r="235" spans="1:7" hidden="1" x14ac:dyDescent="0.35">
      <c r="A235" s="559" t="s">
        <v>2393</v>
      </c>
      <c r="B235" s="645"/>
      <c r="C235" s="658"/>
      <c r="D235" s="679"/>
      <c r="E235" s="680"/>
      <c r="F235" s="629" t="str">
        <f t="shared" si="4"/>
        <v/>
      </c>
      <c r="G235" s="629" t="str">
        <f t="shared" si="5"/>
        <v/>
      </c>
    </row>
    <row r="236" spans="1:7" hidden="1" x14ac:dyDescent="0.35">
      <c r="A236" s="559" t="s">
        <v>2394</v>
      </c>
      <c r="B236" s="645"/>
      <c r="C236" s="658"/>
      <c r="D236" s="679"/>
      <c r="E236" s="680"/>
      <c r="F236" s="629" t="str">
        <f t="shared" si="4"/>
        <v/>
      </c>
      <c r="G236" s="629" t="str">
        <f t="shared" si="5"/>
        <v/>
      </c>
    </row>
    <row r="237" spans="1:7" hidden="1" x14ac:dyDescent="0.35">
      <c r="A237" s="559" t="s">
        <v>2395</v>
      </c>
      <c r="B237" s="645"/>
      <c r="C237" s="658"/>
      <c r="D237" s="679"/>
      <c r="E237" s="680"/>
      <c r="F237" s="629" t="str">
        <f t="shared" si="4"/>
        <v/>
      </c>
      <c r="G237" s="629" t="str">
        <f t="shared" si="5"/>
        <v/>
      </c>
    </row>
    <row r="238" spans="1:7" x14ac:dyDescent="0.35">
      <c r="A238" s="559" t="s">
        <v>2396</v>
      </c>
      <c r="B238" s="645"/>
      <c r="C238" s="658"/>
      <c r="D238" s="679"/>
      <c r="E238" s="680"/>
      <c r="F238" s="629" t="str">
        <f t="shared" si="4"/>
        <v/>
      </c>
      <c r="G238" s="629" t="str">
        <f t="shared" si="5"/>
        <v/>
      </c>
    </row>
    <row r="239" spans="1:7" x14ac:dyDescent="0.35">
      <c r="A239" s="559" t="s">
        <v>2397</v>
      </c>
      <c r="B239" s="681" t="s">
        <v>94</v>
      </c>
      <c r="C239" s="654">
        <f>SUM(C212:C238)</f>
        <v>0</v>
      </c>
      <c r="D239" s="654">
        <f>SUM(D212:D238)</f>
        <v>0</v>
      </c>
      <c r="E239" s="680"/>
      <c r="F239" s="682">
        <f>SUM(F215:F238)</f>
        <v>0</v>
      </c>
      <c r="G239" s="682">
        <f>SUM(G215:G238)</f>
        <v>0</v>
      </c>
    </row>
    <row r="240" spans="1:7" x14ac:dyDescent="0.35">
      <c r="A240" s="40"/>
      <c r="B240" s="40" t="s">
        <v>719</v>
      </c>
      <c r="C240" s="40" t="s">
        <v>688</v>
      </c>
      <c r="D240" s="40" t="s">
        <v>689</v>
      </c>
      <c r="E240" s="40"/>
      <c r="F240" s="40" t="s">
        <v>516</v>
      </c>
      <c r="G240" s="40" t="s">
        <v>690</v>
      </c>
    </row>
    <row r="241" spans="1:7" x14ac:dyDescent="0.35">
      <c r="A241" s="559" t="s">
        <v>2398</v>
      </c>
      <c r="B241" s="559" t="s">
        <v>721</v>
      </c>
      <c r="C241" s="668"/>
      <c r="D241" s="559"/>
      <c r="E241" s="559"/>
      <c r="F241" s="664"/>
      <c r="G241" s="664"/>
    </row>
    <row r="242" spans="1:7" x14ac:dyDescent="0.35">
      <c r="A242" s="559"/>
      <c r="B242" s="559"/>
      <c r="C242" s="559"/>
      <c r="D242" s="559"/>
      <c r="E242" s="559"/>
      <c r="F242" s="664"/>
      <c r="G242" s="664"/>
    </row>
    <row r="243" spans="1:7" x14ac:dyDescent="0.35">
      <c r="A243" s="559"/>
      <c r="B243" s="645" t="s">
        <v>722</v>
      </c>
      <c r="C243" s="559"/>
      <c r="D243" s="559"/>
      <c r="E243" s="559"/>
      <c r="F243" s="664"/>
      <c r="G243" s="664"/>
    </row>
    <row r="244" spans="1:7" x14ac:dyDescent="0.35">
      <c r="A244" s="559" t="s">
        <v>2399</v>
      </c>
      <c r="B244" s="559" t="s">
        <v>724</v>
      </c>
      <c r="C244" s="658"/>
      <c r="D244" s="679"/>
      <c r="E244" s="559"/>
      <c r="F244" s="629" t="str">
        <f>IF($C$252=0,"",IF(C244="[for completion]","",IF(C244="","",C244/$C$252)))</f>
        <v/>
      </c>
      <c r="G244" s="629" t="str">
        <f>IF($D$252=0,"",IF(D244="[for completion]","",IF(D244="","",D244/$D$252)))</f>
        <v/>
      </c>
    </row>
    <row r="245" spans="1:7" x14ac:dyDescent="0.35">
      <c r="A245" s="559" t="s">
        <v>2400</v>
      </c>
      <c r="B245" s="559" t="s">
        <v>726</v>
      </c>
      <c r="C245" s="658"/>
      <c r="D245" s="679"/>
      <c r="E245" s="559"/>
      <c r="F245" s="629" t="str">
        <f t="shared" ref="F245:F251" si="6">IF($C$252=0,"",IF(C245="[for completion]","",IF(C245="","",C245/$C$252)))</f>
        <v/>
      </c>
      <c r="G245" s="629" t="str">
        <f t="shared" ref="G245:G251" si="7">IF($D$252=0,"",IF(D245="[for completion]","",IF(D245="","",D245/$D$252)))</f>
        <v/>
      </c>
    </row>
    <row r="246" spans="1:7" x14ac:dyDescent="0.35">
      <c r="A246" s="559" t="s">
        <v>2401</v>
      </c>
      <c r="B246" s="559" t="s">
        <v>728</v>
      </c>
      <c r="C246" s="658"/>
      <c r="D246" s="679"/>
      <c r="E246" s="559"/>
      <c r="F246" s="629" t="str">
        <f t="shared" si="6"/>
        <v/>
      </c>
      <c r="G246" s="629" t="str">
        <f t="shared" si="7"/>
        <v/>
      </c>
    </row>
    <row r="247" spans="1:7" x14ac:dyDescent="0.35">
      <c r="A247" s="559" t="s">
        <v>2402</v>
      </c>
      <c r="B247" s="559" t="s">
        <v>730</v>
      </c>
      <c r="C247" s="658"/>
      <c r="D247" s="679"/>
      <c r="E247" s="559"/>
      <c r="F247" s="629" t="str">
        <f t="shared" si="6"/>
        <v/>
      </c>
      <c r="G247" s="629" t="str">
        <f t="shared" si="7"/>
        <v/>
      </c>
    </row>
    <row r="248" spans="1:7" x14ac:dyDescent="0.35">
      <c r="A248" s="559" t="s">
        <v>2403</v>
      </c>
      <c r="B248" s="559" t="s">
        <v>732</v>
      </c>
      <c r="C248" s="658"/>
      <c r="D248" s="679"/>
      <c r="E248" s="559"/>
      <c r="F248" s="629" t="str">
        <f>IF($C$252=0,"",IF(C248="[for completion]","",IF(C248="","",C248/$C$252)))</f>
        <v/>
      </c>
      <c r="G248" s="629" t="str">
        <f t="shared" si="7"/>
        <v/>
      </c>
    </row>
    <row r="249" spans="1:7" x14ac:dyDescent="0.35">
      <c r="A249" s="559" t="s">
        <v>2404</v>
      </c>
      <c r="B249" s="559" t="s">
        <v>734</v>
      </c>
      <c r="C249" s="658"/>
      <c r="D249" s="679"/>
      <c r="E249" s="559"/>
      <c r="F249" s="629" t="str">
        <f t="shared" si="6"/>
        <v/>
      </c>
      <c r="G249" s="629" t="str">
        <f t="shared" si="7"/>
        <v/>
      </c>
    </row>
    <row r="250" spans="1:7" x14ac:dyDescent="0.35">
      <c r="A250" s="559" t="s">
        <v>2405</v>
      </c>
      <c r="B250" s="559" t="s">
        <v>736</v>
      </c>
      <c r="C250" s="658"/>
      <c r="D250" s="679"/>
      <c r="E250" s="559"/>
      <c r="F250" s="629" t="str">
        <f t="shared" si="6"/>
        <v/>
      </c>
      <c r="G250" s="629" t="str">
        <f t="shared" si="7"/>
        <v/>
      </c>
    </row>
    <row r="251" spans="1:7" x14ac:dyDescent="0.35">
      <c r="A251" s="559" t="s">
        <v>2406</v>
      </c>
      <c r="B251" s="559" t="s">
        <v>738</v>
      </c>
      <c r="C251" s="658"/>
      <c r="D251" s="679"/>
      <c r="E251" s="559"/>
      <c r="F251" s="629" t="str">
        <f t="shared" si="6"/>
        <v/>
      </c>
      <c r="G251" s="629" t="str">
        <f t="shared" si="7"/>
        <v/>
      </c>
    </row>
    <row r="252" spans="1:7" x14ac:dyDescent="0.35">
      <c r="A252" s="559" t="s">
        <v>2407</v>
      </c>
      <c r="B252" s="681" t="s">
        <v>94</v>
      </c>
      <c r="C252" s="659">
        <f>SUM(C243:C251)</f>
        <v>0</v>
      </c>
      <c r="D252" s="659">
        <f>SUM(D243:D251)</f>
        <v>0</v>
      </c>
      <c r="E252" s="559"/>
      <c r="F252" s="682">
        <f>SUM(F241:F251)</f>
        <v>0</v>
      </c>
      <c r="G252" s="682">
        <f>SUM(G241:G251)</f>
        <v>0</v>
      </c>
    </row>
    <row r="253" spans="1:7" x14ac:dyDescent="0.35">
      <c r="A253" s="559" t="s">
        <v>2408</v>
      </c>
      <c r="B253" s="656" t="s">
        <v>741</v>
      </c>
      <c r="C253" s="658"/>
      <c r="D253" s="679"/>
      <c r="E253" s="559"/>
      <c r="F253" s="629" t="s">
        <v>1614</v>
      </c>
      <c r="G253" s="629" t="s">
        <v>1614</v>
      </c>
    </row>
    <row r="254" spans="1:7" x14ac:dyDescent="0.35">
      <c r="A254" s="559" t="s">
        <v>2409</v>
      </c>
      <c r="B254" s="656" t="s">
        <v>743</v>
      </c>
      <c r="C254" s="658"/>
      <c r="D254" s="679"/>
      <c r="E254" s="559"/>
      <c r="F254" s="629" t="s">
        <v>1614</v>
      </c>
      <c r="G254" s="629" t="s">
        <v>1614</v>
      </c>
    </row>
    <row r="255" spans="1:7" x14ac:dyDescent="0.35">
      <c r="A255" s="559" t="s">
        <v>2410</v>
      </c>
      <c r="B255" s="656" t="s">
        <v>745</v>
      </c>
      <c r="C255" s="658"/>
      <c r="D255" s="679"/>
      <c r="E255" s="559"/>
      <c r="F255" s="629" t="s">
        <v>1614</v>
      </c>
      <c r="G255" s="629" t="s">
        <v>1614</v>
      </c>
    </row>
    <row r="256" spans="1:7" x14ac:dyDescent="0.35">
      <c r="A256" s="559" t="s">
        <v>2411</v>
      </c>
      <c r="B256" s="656" t="s">
        <v>747</v>
      </c>
      <c r="C256" s="658"/>
      <c r="D256" s="679"/>
      <c r="E256" s="559"/>
      <c r="F256" s="629" t="s">
        <v>1614</v>
      </c>
      <c r="G256" s="629" t="s">
        <v>1614</v>
      </c>
    </row>
    <row r="257" spans="1:7" x14ac:dyDescent="0.35">
      <c r="A257" s="559" t="s">
        <v>2412</v>
      </c>
      <c r="B257" s="656" t="s">
        <v>749</v>
      </c>
      <c r="C257" s="658"/>
      <c r="D257" s="679"/>
      <c r="E257" s="559"/>
      <c r="F257" s="629" t="s">
        <v>1614</v>
      </c>
      <c r="G257" s="629" t="s">
        <v>1614</v>
      </c>
    </row>
    <row r="258" spans="1:7" x14ac:dyDescent="0.35">
      <c r="A258" s="559" t="s">
        <v>2413</v>
      </c>
      <c r="B258" s="656" t="s">
        <v>751</v>
      </c>
      <c r="C258" s="658"/>
      <c r="D258" s="679"/>
      <c r="E258" s="559"/>
      <c r="F258" s="629" t="s">
        <v>1614</v>
      </c>
      <c r="G258" s="629" t="s">
        <v>1614</v>
      </c>
    </row>
    <row r="259" spans="1:7" hidden="1" x14ac:dyDescent="0.35">
      <c r="A259" s="559" t="s">
        <v>2414</v>
      </c>
      <c r="B259" s="656"/>
      <c r="C259" s="559"/>
      <c r="D259" s="559"/>
      <c r="E259" s="559"/>
      <c r="F259" s="629"/>
      <c r="G259" s="629"/>
    </row>
    <row r="260" spans="1:7" hidden="1" x14ac:dyDescent="0.35">
      <c r="A260" s="559" t="s">
        <v>2415</v>
      </c>
      <c r="B260" s="656"/>
      <c r="C260" s="559"/>
      <c r="D260" s="559"/>
      <c r="E260" s="559"/>
      <c r="F260" s="629"/>
      <c r="G260" s="629"/>
    </row>
    <row r="261" spans="1:7" hidden="1" x14ac:dyDescent="0.35">
      <c r="A261" s="559" t="s">
        <v>2416</v>
      </c>
      <c r="B261" s="656"/>
      <c r="C261" s="559"/>
      <c r="D261" s="559"/>
      <c r="E261" s="559"/>
      <c r="F261" s="629"/>
      <c r="G261" s="629"/>
    </row>
    <row r="262" spans="1:7" x14ac:dyDescent="0.35">
      <c r="A262" s="40"/>
      <c r="B262" s="40" t="s">
        <v>755</v>
      </c>
      <c r="C262" s="40" t="s">
        <v>688</v>
      </c>
      <c r="D262" s="40" t="s">
        <v>689</v>
      </c>
      <c r="E262" s="40"/>
      <c r="F262" s="40" t="s">
        <v>516</v>
      </c>
      <c r="G262" s="40" t="s">
        <v>690</v>
      </c>
    </row>
    <row r="263" spans="1:7" x14ac:dyDescent="0.35">
      <c r="A263" s="559" t="s">
        <v>2417</v>
      </c>
      <c r="B263" s="559" t="s">
        <v>721</v>
      </c>
      <c r="C263" s="668"/>
      <c r="D263" s="559"/>
      <c r="E263" s="559"/>
      <c r="F263" s="664"/>
      <c r="G263" s="664"/>
    </row>
    <row r="264" spans="1:7" x14ac:dyDescent="0.35">
      <c r="A264" s="559"/>
      <c r="B264" s="559"/>
      <c r="C264" s="559"/>
      <c r="D264" s="559"/>
      <c r="E264" s="559"/>
      <c r="F264" s="664"/>
      <c r="G264" s="664"/>
    </row>
    <row r="265" spans="1:7" x14ac:dyDescent="0.35">
      <c r="A265" s="559"/>
      <c r="B265" s="645" t="s">
        <v>722</v>
      </c>
      <c r="C265" s="559"/>
      <c r="D265" s="559"/>
      <c r="E265" s="559"/>
      <c r="F265" s="664"/>
      <c r="G265" s="664"/>
    </row>
    <row r="266" spans="1:7" x14ac:dyDescent="0.35">
      <c r="A266" s="559" t="s">
        <v>2418</v>
      </c>
      <c r="B266" s="559" t="s">
        <v>724</v>
      </c>
      <c r="C266" s="658"/>
      <c r="D266" s="679"/>
      <c r="E266" s="559"/>
      <c r="F266" s="629" t="str">
        <f>IF($C$274=0,"",IF(C266="[for completion]","",IF(C266="","",C266/$C$274)))</f>
        <v/>
      </c>
      <c r="G266" s="629" t="str">
        <f>IF($D$274=0,"",IF(D266="[for completion]","",IF(D266="","",D266/$D$274)))</f>
        <v/>
      </c>
    </row>
    <row r="267" spans="1:7" x14ac:dyDescent="0.35">
      <c r="A267" s="559" t="s">
        <v>2419</v>
      </c>
      <c r="B267" s="559" t="s">
        <v>726</v>
      </c>
      <c r="C267" s="658"/>
      <c r="D267" s="679"/>
      <c r="E267" s="559"/>
      <c r="F267" s="629" t="str">
        <f t="shared" ref="F267:F273" si="8">IF($C$274=0,"",IF(C267="[for completion]","",IF(C267="","",C267/$C$274)))</f>
        <v/>
      </c>
      <c r="G267" s="629" t="str">
        <f t="shared" ref="G267:G273" si="9">IF($D$274=0,"",IF(D267="[for completion]","",IF(D267="","",D267/$D$274)))</f>
        <v/>
      </c>
    </row>
    <row r="268" spans="1:7" x14ac:dyDescent="0.35">
      <c r="A268" s="559" t="s">
        <v>2420</v>
      </c>
      <c r="B268" s="559" t="s">
        <v>728</v>
      </c>
      <c r="C268" s="658"/>
      <c r="D268" s="679"/>
      <c r="E268" s="559"/>
      <c r="F268" s="629" t="str">
        <f t="shared" si="8"/>
        <v/>
      </c>
      <c r="G268" s="629" t="str">
        <f t="shared" si="9"/>
        <v/>
      </c>
    </row>
    <row r="269" spans="1:7" x14ac:dyDescent="0.35">
      <c r="A269" s="559" t="s">
        <v>2421</v>
      </c>
      <c r="B269" s="559" t="s">
        <v>730</v>
      </c>
      <c r="C269" s="658"/>
      <c r="D269" s="679"/>
      <c r="E269" s="559"/>
      <c r="F269" s="629" t="str">
        <f t="shared" si="8"/>
        <v/>
      </c>
      <c r="G269" s="629" t="str">
        <f t="shared" si="9"/>
        <v/>
      </c>
    </row>
    <row r="270" spans="1:7" x14ac:dyDescent="0.35">
      <c r="A270" s="559" t="s">
        <v>2422</v>
      </c>
      <c r="B270" s="559" t="s">
        <v>732</v>
      </c>
      <c r="C270" s="658"/>
      <c r="D270" s="679"/>
      <c r="E270" s="559"/>
      <c r="F270" s="629" t="str">
        <f t="shared" si="8"/>
        <v/>
      </c>
      <c r="G270" s="629" t="str">
        <f t="shared" si="9"/>
        <v/>
      </c>
    </row>
    <row r="271" spans="1:7" x14ac:dyDescent="0.35">
      <c r="A271" s="559" t="s">
        <v>2423</v>
      </c>
      <c r="B271" s="559" t="s">
        <v>734</v>
      </c>
      <c r="C271" s="658"/>
      <c r="D271" s="679"/>
      <c r="E271" s="559"/>
      <c r="F271" s="629" t="str">
        <f t="shared" si="8"/>
        <v/>
      </c>
      <c r="G271" s="629" t="str">
        <f t="shared" si="9"/>
        <v/>
      </c>
    </row>
    <row r="272" spans="1:7" x14ac:dyDescent="0.35">
      <c r="A272" s="559" t="s">
        <v>2424</v>
      </c>
      <c r="B272" s="559" t="s">
        <v>736</v>
      </c>
      <c r="C272" s="658"/>
      <c r="D272" s="679"/>
      <c r="E272" s="559"/>
      <c r="F272" s="629" t="str">
        <f t="shared" si="8"/>
        <v/>
      </c>
      <c r="G272" s="629" t="str">
        <f t="shared" si="9"/>
        <v/>
      </c>
    </row>
    <row r="273" spans="1:7" x14ac:dyDescent="0.35">
      <c r="A273" s="559" t="s">
        <v>2425</v>
      </c>
      <c r="B273" s="559" t="s">
        <v>738</v>
      </c>
      <c r="C273" s="658"/>
      <c r="D273" s="679"/>
      <c r="E273" s="559"/>
      <c r="F273" s="629" t="str">
        <f t="shared" si="8"/>
        <v/>
      </c>
      <c r="G273" s="629" t="str">
        <f t="shared" si="9"/>
        <v/>
      </c>
    </row>
    <row r="274" spans="1:7" x14ac:dyDescent="0.35">
      <c r="A274" s="559" t="s">
        <v>2426</v>
      </c>
      <c r="B274" s="681" t="s">
        <v>94</v>
      </c>
      <c r="C274" s="659">
        <v>0</v>
      </c>
      <c r="D274" s="683">
        <v>0</v>
      </c>
      <c r="E274" s="559"/>
      <c r="F274" s="682">
        <f>SUM(F266:F273)</f>
        <v>0</v>
      </c>
      <c r="G274" s="682">
        <f>SUM(G266:G273)</f>
        <v>0</v>
      </c>
    </row>
    <row r="275" spans="1:7" x14ac:dyDescent="0.35">
      <c r="A275" s="559" t="s">
        <v>2427</v>
      </c>
      <c r="B275" s="656" t="s">
        <v>741</v>
      </c>
      <c r="C275" s="658"/>
      <c r="D275" s="679"/>
      <c r="E275" s="559"/>
      <c r="F275" s="629" t="s">
        <v>1614</v>
      </c>
      <c r="G275" s="629" t="s">
        <v>1614</v>
      </c>
    </row>
    <row r="276" spans="1:7" x14ac:dyDescent="0.35">
      <c r="A276" s="559" t="s">
        <v>2428</v>
      </c>
      <c r="B276" s="656" t="s">
        <v>743</v>
      </c>
      <c r="C276" s="658"/>
      <c r="D276" s="679"/>
      <c r="E276" s="559"/>
      <c r="F276" s="629" t="s">
        <v>1614</v>
      </c>
      <c r="G276" s="629" t="s">
        <v>1614</v>
      </c>
    </row>
    <row r="277" spans="1:7" x14ac:dyDescent="0.35">
      <c r="A277" s="559" t="s">
        <v>2429</v>
      </c>
      <c r="B277" s="656" t="s">
        <v>745</v>
      </c>
      <c r="C277" s="658"/>
      <c r="D277" s="679"/>
      <c r="E277" s="559"/>
      <c r="F277" s="629" t="s">
        <v>1614</v>
      </c>
      <c r="G277" s="629" t="s">
        <v>1614</v>
      </c>
    </row>
    <row r="278" spans="1:7" x14ac:dyDescent="0.35">
      <c r="A278" s="559" t="s">
        <v>2430</v>
      </c>
      <c r="B278" s="656" t="s">
        <v>747</v>
      </c>
      <c r="C278" s="658"/>
      <c r="D278" s="679"/>
      <c r="E278" s="559"/>
      <c r="F278" s="629" t="s">
        <v>1614</v>
      </c>
      <c r="G278" s="629" t="s">
        <v>1614</v>
      </c>
    </row>
    <row r="279" spans="1:7" x14ac:dyDescent="0.35">
      <c r="A279" s="559" t="s">
        <v>2431</v>
      </c>
      <c r="B279" s="656" t="s">
        <v>749</v>
      </c>
      <c r="C279" s="658"/>
      <c r="D279" s="679"/>
      <c r="E279" s="559"/>
      <c r="F279" s="629" t="s">
        <v>1614</v>
      </c>
      <c r="G279" s="629" t="s">
        <v>1614</v>
      </c>
    </row>
    <row r="280" spans="1:7" x14ac:dyDescent="0.35">
      <c r="A280" s="559" t="s">
        <v>2432</v>
      </c>
      <c r="B280" s="656" t="s">
        <v>751</v>
      </c>
      <c r="C280" s="658"/>
      <c r="D280" s="679"/>
      <c r="E280" s="559"/>
      <c r="F280" s="629" t="s">
        <v>1614</v>
      </c>
      <c r="G280" s="629" t="s">
        <v>1614</v>
      </c>
    </row>
    <row r="281" spans="1:7" x14ac:dyDescent="0.35">
      <c r="A281" s="559" t="s">
        <v>2433</v>
      </c>
      <c r="B281" s="656"/>
      <c r="C281" s="559"/>
      <c r="D281" s="559"/>
      <c r="E281" s="559"/>
      <c r="F281" s="684"/>
      <c r="G281" s="684"/>
    </row>
    <row r="282" spans="1:7" hidden="1" x14ac:dyDescent="0.35">
      <c r="A282" s="559" t="s">
        <v>2434</v>
      </c>
      <c r="B282" s="656"/>
      <c r="C282" s="559"/>
      <c r="D282" s="559"/>
      <c r="E282" s="559"/>
      <c r="F282" s="684"/>
      <c r="G282" s="684"/>
    </row>
    <row r="283" spans="1:7" hidden="1" x14ac:dyDescent="0.35">
      <c r="A283" s="559" t="s">
        <v>2435</v>
      </c>
      <c r="B283" s="656"/>
      <c r="C283" s="559"/>
      <c r="D283" s="559"/>
      <c r="E283" s="559"/>
      <c r="F283" s="684"/>
      <c r="G283" s="684"/>
    </row>
    <row r="284" spans="1:7" x14ac:dyDescent="0.35">
      <c r="A284" s="40"/>
      <c r="B284" s="40" t="s">
        <v>775</v>
      </c>
      <c r="C284" s="40" t="s">
        <v>516</v>
      </c>
      <c r="D284" s="40"/>
      <c r="E284" s="40"/>
      <c r="F284" s="40"/>
      <c r="G284" s="40"/>
    </row>
    <row r="285" spans="1:7" x14ac:dyDescent="0.35">
      <c r="A285" s="559" t="s">
        <v>2436</v>
      </c>
      <c r="B285" s="559" t="s">
        <v>777</v>
      </c>
      <c r="C285" s="668"/>
      <c r="D285" s="559"/>
      <c r="E285" s="680"/>
      <c r="F285" s="680"/>
      <c r="G285" s="680"/>
    </row>
    <row r="286" spans="1:7" x14ac:dyDescent="0.35">
      <c r="A286" s="559" t="s">
        <v>2437</v>
      </c>
      <c r="B286" s="559" t="s">
        <v>779</v>
      </c>
      <c r="C286" s="668"/>
      <c r="D286" s="559"/>
      <c r="E286" s="680"/>
      <c r="F286" s="680"/>
      <c r="G286" s="641"/>
    </row>
    <row r="287" spans="1:7" x14ac:dyDescent="0.35">
      <c r="A287" s="559" t="s">
        <v>2438</v>
      </c>
      <c r="B287" s="559" t="s">
        <v>781</v>
      </c>
      <c r="C287" s="668"/>
      <c r="D287" s="559"/>
      <c r="E287" s="680"/>
      <c r="F287" s="680"/>
      <c r="G287" s="641"/>
    </row>
    <row r="288" spans="1:7" x14ac:dyDescent="0.35">
      <c r="A288" s="559" t="s">
        <v>2439</v>
      </c>
      <c r="B288" s="559" t="s">
        <v>2440</v>
      </c>
      <c r="C288" s="668"/>
      <c r="D288" s="559"/>
      <c r="E288" s="680"/>
      <c r="F288" s="680"/>
      <c r="G288" s="641"/>
    </row>
    <row r="289" spans="1:7" x14ac:dyDescent="0.35">
      <c r="A289" s="559" t="s">
        <v>2441</v>
      </c>
      <c r="B289" s="645" t="s">
        <v>1220</v>
      </c>
      <c r="C289" s="668"/>
      <c r="D289" s="676"/>
      <c r="E289" s="676"/>
      <c r="F289" s="677"/>
      <c r="G289" s="677"/>
    </row>
    <row r="290" spans="1:7" x14ac:dyDescent="0.35">
      <c r="A290" s="559" t="s">
        <v>2442</v>
      </c>
      <c r="B290" s="559" t="s">
        <v>92</v>
      </c>
      <c r="C290" s="668"/>
      <c r="D290" s="559"/>
      <c r="E290" s="680"/>
      <c r="F290" s="680"/>
      <c r="G290" s="641"/>
    </row>
    <row r="291" spans="1:7" x14ac:dyDescent="0.35">
      <c r="A291" s="559" t="s">
        <v>2443</v>
      </c>
      <c r="B291" s="656" t="s">
        <v>785</v>
      </c>
      <c r="C291" s="685"/>
      <c r="D291" s="559"/>
      <c r="E291" s="680"/>
      <c r="F291" s="680"/>
      <c r="G291" s="641"/>
    </row>
    <row r="292" spans="1:7" x14ac:dyDescent="0.35">
      <c r="A292" s="559" t="s">
        <v>2444</v>
      </c>
      <c r="B292" s="656" t="s">
        <v>787</v>
      </c>
      <c r="C292" s="668"/>
      <c r="D292" s="559"/>
      <c r="E292" s="680"/>
      <c r="F292" s="680"/>
      <c r="G292" s="641"/>
    </row>
    <row r="293" spans="1:7" x14ac:dyDescent="0.35">
      <c r="A293" s="559" t="s">
        <v>2445</v>
      </c>
      <c r="B293" s="656" t="s">
        <v>789</v>
      </c>
      <c r="C293" s="668"/>
      <c r="D293" s="559"/>
      <c r="E293" s="680"/>
      <c r="F293" s="680"/>
      <c r="G293" s="641"/>
    </row>
    <row r="294" spans="1:7" x14ac:dyDescent="0.35">
      <c r="A294" s="559" t="s">
        <v>2446</v>
      </c>
      <c r="B294" s="656" t="s">
        <v>791</v>
      </c>
      <c r="C294" s="668"/>
      <c r="D294" s="559"/>
      <c r="E294" s="680"/>
      <c r="F294" s="680"/>
      <c r="G294" s="641"/>
    </row>
    <row r="295" spans="1:7" hidden="1" x14ac:dyDescent="0.35">
      <c r="A295" s="559" t="s">
        <v>2447</v>
      </c>
      <c r="B295" s="656" t="s">
        <v>96</v>
      </c>
      <c r="C295" s="668"/>
      <c r="D295" s="559"/>
      <c r="E295" s="680"/>
      <c r="F295" s="680"/>
      <c r="G295" s="641"/>
    </row>
    <row r="296" spans="1:7" hidden="1" x14ac:dyDescent="0.35">
      <c r="A296" s="559" t="s">
        <v>2448</v>
      </c>
      <c r="B296" s="656" t="s">
        <v>96</v>
      </c>
      <c r="C296" s="668"/>
      <c r="D296" s="559"/>
      <c r="E296" s="680"/>
      <c r="F296" s="680"/>
      <c r="G296" s="641"/>
    </row>
    <row r="297" spans="1:7" hidden="1" x14ac:dyDescent="0.35">
      <c r="A297" s="559" t="s">
        <v>2449</v>
      </c>
      <c r="B297" s="656" t="s">
        <v>96</v>
      </c>
      <c r="C297" s="668"/>
      <c r="D297" s="559"/>
      <c r="E297" s="680"/>
      <c r="F297" s="680"/>
      <c r="G297" s="641"/>
    </row>
    <row r="298" spans="1:7" hidden="1" x14ac:dyDescent="0.35">
      <c r="A298" s="559" t="s">
        <v>2450</v>
      </c>
      <c r="B298" s="656" t="s">
        <v>96</v>
      </c>
      <c r="C298" s="668"/>
      <c r="D298" s="559"/>
      <c r="E298" s="680"/>
      <c r="F298" s="680"/>
      <c r="G298" s="641"/>
    </row>
    <row r="299" spans="1:7" hidden="1" x14ac:dyDescent="0.35">
      <c r="A299" s="559" t="s">
        <v>2451</v>
      </c>
      <c r="B299" s="656" t="s">
        <v>96</v>
      </c>
      <c r="C299" s="668"/>
      <c r="D299" s="559"/>
      <c r="E299" s="680"/>
      <c r="F299" s="680"/>
      <c r="G299" s="641"/>
    </row>
    <row r="300" spans="1:7" hidden="1" x14ac:dyDescent="0.35">
      <c r="A300" s="559" t="s">
        <v>2452</v>
      </c>
      <c r="B300" s="656" t="s">
        <v>96</v>
      </c>
      <c r="C300" s="668"/>
      <c r="D300" s="559"/>
      <c r="E300" s="680"/>
      <c r="F300" s="680"/>
      <c r="G300" s="641"/>
    </row>
    <row r="301" spans="1:7" x14ac:dyDescent="0.35">
      <c r="A301" s="40"/>
      <c r="B301" s="40" t="s">
        <v>797</v>
      </c>
      <c r="C301" s="40" t="s">
        <v>516</v>
      </c>
      <c r="D301" s="40"/>
      <c r="E301" s="40"/>
      <c r="F301" s="40"/>
      <c r="G301" s="40"/>
    </row>
    <row r="302" spans="1:7" x14ac:dyDescent="0.35">
      <c r="A302" s="559" t="s">
        <v>2453</v>
      </c>
      <c r="B302" s="559" t="s">
        <v>1221</v>
      </c>
      <c r="C302" s="668"/>
      <c r="D302" s="559"/>
      <c r="E302" s="641"/>
      <c r="F302" s="641"/>
      <c r="G302" s="641"/>
    </row>
    <row r="303" spans="1:7" x14ac:dyDescent="0.35">
      <c r="A303" s="559" t="s">
        <v>2454</v>
      </c>
      <c r="B303" s="559" t="s">
        <v>799</v>
      </c>
      <c r="C303" s="668"/>
      <c r="D303" s="559"/>
      <c r="E303" s="641"/>
      <c r="F303" s="641"/>
      <c r="G303" s="641"/>
    </row>
    <row r="304" spans="1:7" x14ac:dyDescent="0.35">
      <c r="A304" s="559" t="s">
        <v>2455</v>
      </c>
      <c r="B304" s="559" t="s">
        <v>92</v>
      </c>
      <c r="C304" s="668"/>
      <c r="D304" s="559"/>
      <c r="E304" s="641"/>
      <c r="F304" s="641"/>
      <c r="G304" s="641"/>
    </row>
    <row r="305" spans="1:7" x14ac:dyDescent="0.35">
      <c r="A305" s="559" t="s">
        <v>2456</v>
      </c>
      <c r="B305" s="559"/>
      <c r="C305" s="639"/>
      <c r="D305" s="559"/>
      <c r="E305" s="641"/>
      <c r="F305" s="641"/>
      <c r="G305" s="641"/>
    </row>
    <row r="306" spans="1:7" x14ac:dyDescent="0.35">
      <c r="A306" s="559" t="s">
        <v>2457</v>
      </c>
      <c r="B306" s="559"/>
      <c r="C306" s="639"/>
      <c r="D306" s="559"/>
      <c r="E306" s="641"/>
      <c r="F306" s="641"/>
      <c r="G306" s="641"/>
    </row>
    <row r="307" spans="1:7" x14ac:dyDescent="0.35">
      <c r="A307" s="559" t="s">
        <v>2458</v>
      </c>
      <c r="B307" s="559"/>
      <c r="C307" s="639"/>
      <c r="D307" s="559"/>
      <c r="E307" s="641"/>
      <c r="F307" s="641"/>
      <c r="G307" s="641"/>
    </row>
    <row r="308" spans="1:7" x14ac:dyDescent="0.35">
      <c r="A308" s="40"/>
      <c r="B308" s="40" t="s">
        <v>2459</v>
      </c>
      <c r="C308" s="40" t="s">
        <v>61</v>
      </c>
      <c r="D308" s="40" t="s">
        <v>1854</v>
      </c>
      <c r="E308" s="40"/>
      <c r="F308" s="40" t="s">
        <v>516</v>
      </c>
      <c r="G308" s="40" t="s">
        <v>1855</v>
      </c>
    </row>
    <row r="309" spans="1:7" x14ac:dyDescent="0.35">
      <c r="A309" s="22" t="s">
        <v>2460</v>
      </c>
      <c r="B309" s="645"/>
      <c r="C309" s="658"/>
      <c r="D309" s="679"/>
      <c r="E309" s="28"/>
      <c r="F309" s="629" t="str">
        <f>IF($C$327=0,"",IF(C309="[for completion]","",IF(C309="","",C309/$C$327)))</f>
        <v/>
      </c>
      <c r="G309" s="629" t="str">
        <f>IF($D$327=0,"",IF(D309="[for completion]","",IF(D309="","",D309/$D$327)))</f>
        <v/>
      </c>
    </row>
    <row r="310" spans="1:7" x14ac:dyDescent="0.35">
      <c r="A310" s="22" t="s">
        <v>2461</v>
      </c>
      <c r="B310" s="645"/>
      <c r="C310" s="658"/>
      <c r="D310" s="679"/>
      <c r="E310" s="28"/>
      <c r="F310" s="629" t="str">
        <f t="shared" ref="F310:F326" si="10">IF($C$327=0,"",IF(C310="[for completion]","",IF(C310="","",C310/$C$327)))</f>
        <v/>
      </c>
      <c r="G310" s="629" t="str">
        <f t="shared" ref="G310:G326" si="11">IF($D$327=0,"",IF(D310="[for completion]","",IF(D310="","",D310/$D$327)))</f>
        <v/>
      </c>
    </row>
    <row r="311" spans="1:7" x14ac:dyDescent="0.35">
      <c r="A311" s="22" t="s">
        <v>2462</v>
      </c>
      <c r="B311" s="645"/>
      <c r="C311" s="658"/>
      <c r="D311" s="679"/>
      <c r="E311" s="28"/>
      <c r="F311" s="629" t="str">
        <f t="shared" si="10"/>
        <v/>
      </c>
      <c r="G311" s="629" t="str">
        <f t="shared" si="11"/>
        <v/>
      </c>
    </row>
    <row r="312" spans="1:7" x14ac:dyDescent="0.35">
      <c r="A312" s="22" t="s">
        <v>2463</v>
      </c>
      <c r="B312" s="645"/>
      <c r="C312" s="658"/>
      <c r="D312" s="679"/>
      <c r="E312" s="28"/>
      <c r="F312" s="629" t="str">
        <f t="shared" si="10"/>
        <v/>
      </c>
      <c r="G312" s="629" t="str">
        <f t="shared" si="11"/>
        <v/>
      </c>
    </row>
    <row r="313" spans="1:7" x14ac:dyDescent="0.35">
      <c r="A313" s="22" t="s">
        <v>2464</v>
      </c>
      <c r="B313" s="645"/>
      <c r="C313" s="658"/>
      <c r="D313" s="679"/>
      <c r="E313" s="28"/>
      <c r="F313" s="629" t="str">
        <f t="shared" si="10"/>
        <v/>
      </c>
      <c r="G313" s="629" t="str">
        <f t="shared" si="11"/>
        <v/>
      </c>
    </row>
    <row r="314" spans="1:7" x14ac:dyDescent="0.35">
      <c r="A314" s="22" t="s">
        <v>2465</v>
      </c>
      <c r="B314" s="645"/>
      <c r="C314" s="658"/>
      <c r="D314" s="679"/>
      <c r="E314" s="28"/>
      <c r="F314" s="629" t="str">
        <f t="shared" si="10"/>
        <v/>
      </c>
      <c r="G314" s="629" t="str">
        <f t="shared" si="11"/>
        <v/>
      </c>
    </row>
    <row r="315" spans="1:7" x14ac:dyDescent="0.35">
      <c r="A315" s="22" t="s">
        <v>2466</v>
      </c>
      <c r="B315" s="645"/>
      <c r="C315" s="658"/>
      <c r="D315" s="679"/>
      <c r="E315" s="28"/>
      <c r="F315" s="629" t="str">
        <f>IF($C$327=0,"",IF(C315="[for completion]","",IF(C315="","",C315/$C$327)))</f>
        <v/>
      </c>
      <c r="G315" s="629" t="str">
        <f t="shared" si="11"/>
        <v/>
      </c>
    </row>
    <row r="316" spans="1:7" x14ac:dyDescent="0.35">
      <c r="A316" s="22" t="s">
        <v>2467</v>
      </c>
      <c r="B316" s="645"/>
      <c r="C316" s="658"/>
      <c r="D316" s="679"/>
      <c r="E316" s="28"/>
      <c r="F316" s="629" t="str">
        <f t="shared" si="10"/>
        <v/>
      </c>
      <c r="G316" s="629" t="str">
        <f t="shared" si="11"/>
        <v/>
      </c>
    </row>
    <row r="317" spans="1:7" x14ac:dyDescent="0.35">
      <c r="A317" s="22" t="s">
        <v>2468</v>
      </c>
      <c r="B317" s="645"/>
      <c r="C317" s="658"/>
      <c r="D317" s="679"/>
      <c r="E317" s="28"/>
      <c r="F317" s="629" t="str">
        <f t="shared" si="10"/>
        <v/>
      </c>
      <c r="G317" s="629" t="str">
        <f t="shared" si="11"/>
        <v/>
      </c>
    </row>
    <row r="318" spans="1:7" x14ac:dyDescent="0.35">
      <c r="A318" s="22" t="s">
        <v>2469</v>
      </c>
      <c r="B318" s="645"/>
      <c r="C318" s="658"/>
      <c r="D318" s="679"/>
      <c r="E318" s="28"/>
      <c r="F318" s="629" t="str">
        <f t="shared" si="10"/>
        <v/>
      </c>
      <c r="G318" s="629" t="str">
        <f>IF($D$327=0,"",IF(D318="[for completion]","",IF(D318="","",D318/$D$327)))</f>
        <v/>
      </c>
    </row>
    <row r="319" spans="1:7" x14ac:dyDescent="0.35">
      <c r="A319" s="22" t="s">
        <v>2470</v>
      </c>
      <c r="B319" s="645"/>
      <c r="C319" s="658"/>
      <c r="D319" s="679"/>
      <c r="E319" s="28"/>
      <c r="F319" s="629" t="str">
        <f t="shared" si="10"/>
        <v/>
      </c>
      <c r="G319" s="629" t="str">
        <f t="shared" si="11"/>
        <v/>
      </c>
    </row>
    <row r="320" spans="1:7" x14ac:dyDescent="0.35">
      <c r="A320" s="22" t="s">
        <v>2471</v>
      </c>
      <c r="B320" s="645"/>
      <c r="C320" s="658"/>
      <c r="D320" s="679"/>
      <c r="E320" s="28"/>
      <c r="F320" s="629" t="str">
        <f t="shared" si="10"/>
        <v/>
      </c>
      <c r="G320" s="629" t="str">
        <f t="shared" si="11"/>
        <v/>
      </c>
    </row>
    <row r="321" spans="1:7" x14ac:dyDescent="0.35">
      <c r="A321" s="22" t="s">
        <v>2472</v>
      </c>
      <c r="B321" s="645"/>
      <c r="C321" s="658"/>
      <c r="D321" s="679"/>
      <c r="E321" s="28"/>
      <c r="F321" s="629" t="str">
        <f t="shared" si="10"/>
        <v/>
      </c>
      <c r="G321" s="629" t="str">
        <f t="shared" si="11"/>
        <v/>
      </c>
    </row>
    <row r="322" spans="1:7" x14ac:dyDescent="0.35">
      <c r="A322" s="22" t="s">
        <v>2473</v>
      </c>
      <c r="B322" s="645"/>
      <c r="C322" s="658"/>
      <c r="D322" s="679"/>
      <c r="E322" s="28"/>
      <c r="F322" s="629" t="str">
        <f t="shared" si="10"/>
        <v/>
      </c>
      <c r="G322" s="629" t="str">
        <f t="shared" si="11"/>
        <v/>
      </c>
    </row>
    <row r="323" spans="1:7" x14ac:dyDescent="0.35">
      <c r="A323" s="22" t="s">
        <v>2474</v>
      </c>
      <c r="B323" s="645"/>
      <c r="C323" s="658"/>
      <c r="D323" s="679"/>
      <c r="E323" s="28"/>
      <c r="F323" s="629" t="str">
        <f t="shared" si="10"/>
        <v/>
      </c>
      <c r="G323" s="629" t="str">
        <f t="shared" si="11"/>
        <v/>
      </c>
    </row>
    <row r="324" spans="1:7" x14ac:dyDescent="0.35">
      <c r="A324" s="22" t="s">
        <v>2475</v>
      </c>
      <c r="B324" s="645"/>
      <c r="C324" s="658"/>
      <c r="D324" s="679"/>
      <c r="E324" s="28"/>
      <c r="F324" s="629" t="str">
        <f t="shared" si="10"/>
        <v/>
      </c>
      <c r="G324" s="629" t="str">
        <f t="shared" si="11"/>
        <v/>
      </c>
    </row>
    <row r="325" spans="1:7" x14ac:dyDescent="0.35">
      <c r="A325" s="22" t="s">
        <v>2476</v>
      </c>
      <c r="B325" s="645"/>
      <c r="C325" s="658"/>
      <c r="D325" s="679"/>
      <c r="E325" s="28"/>
      <c r="F325" s="629" t="str">
        <f t="shared" si="10"/>
        <v/>
      </c>
      <c r="G325" s="629" t="str">
        <f t="shared" si="11"/>
        <v/>
      </c>
    </row>
    <row r="326" spans="1:7" x14ac:dyDescent="0.35">
      <c r="A326" s="22" t="s">
        <v>2477</v>
      </c>
      <c r="B326" s="645"/>
      <c r="C326" s="658"/>
      <c r="D326" s="679"/>
      <c r="E326" s="28"/>
      <c r="F326" s="629" t="str">
        <f t="shared" si="10"/>
        <v/>
      </c>
      <c r="G326" s="629" t="str">
        <f t="shared" si="11"/>
        <v/>
      </c>
    </row>
    <row r="327" spans="1:7" x14ac:dyDescent="0.35">
      <c r="A327" s="22" t="s">
        <v>2478</v>
      </c>
      <c r="B327" s="38" t="s">
        <v>94</v>
      </c>
      <c r="C327" s="686">
        <f>SUM(C309:C326)</f>
        <v>0</v>
      </c>
      <c r="D327" s="686">
        <f>SUM(D309:D326)</f>
        <v>0</v>
      </c>
      <c r="E327" s="28"/>
      <c r="F327" s="682">
        <f>SUM(F319:F326)</f>
        <v>0</v>
      </c>
      <c r="G327" s="682">
        <f>SUM(G319:G326)</f>
        <v>0</v>
      </c>
    </row>
    <row r="328" spans="1:7" x14ac:dyDescent="0.35">
      <c r="A328" s="22" t="s">
        <v>2479</v>
      </c>
      <c r="B328" s="38"/>
      <c r="C328" s="22"/>
      <c r="D328" s="22"/>
      <c r="E328" s="28"/>
      <c r="F328" s="28"/>
      <c r="G328" s="28"/>
    </row>
    <row r="329" spans="1:7" x14ac:dyDescent="0.35">
      <c r="A329" s="22" t="s">
        <v>2480</v>
      </c>
      <c r="B329" s="38"/>
      <c r="C329" s="22"/>
      <c r="D329" s="22"/>
      <c r="E329" s="28"/>
      <c r="F329" s="28"/>
      <c r="G329" s="28"/>
    </row>
    <row r="330" spans="1:7" x14ac:dyDescent="0.35">
      <c r="A330" s="22" t="s">
        <v>2481</v>
      </c>
      <c r="B330" s="38"/>
      <c r="C330" s="22"/>
      <c r="D330" s="22"/>
      <c r="E330" s="28"/>
      <c r="F330" s="28"/>
      <c r="G330" s="28"/>
    </row>
    <row r="331" spans="1:7" x14ac:dyDescent="0.35">
      <c r="A331" s="40"/>
      <c r="B331" s="40" t="s">
        <v>2482</v>
      </c>
      <c r="C331" s="40" t="s">
        <v>61</v>
      </c>
      <c r="D331" s="40" t="s">
        <v>1854</v>
      </c>
      <c r="E331" s="40"/>
      <c r="F331" s="40" t="s">
        <v>516</v>
      </c>
      <c r="G331" s="40" t="s">
        <v>1855</v>
      </c>
    </row>
    <row r="332" spans="1:7" x14ac:dyDescent="0.35">
      <c r="A332" s="22" t="s">
        <v>2483</v>
      </c>
      <c r="B332" s="645"/>
      <c r="C332" s="658"/>
      <c r="D332" s="679"/>
      <c r="E332" s="28"/>
      <c r="F332" s="629" t="str">
        <f>IF($C$350=0,"",IF(C332="[for completion]","",IF(C332="","",C332/$C$350)))</f>
        <v/>
      </c>
      <c r="G332" s="629" t="str">
        <f>IF($D$350=0,"",IF(D332="[for completion]","",IF(D332="","",D332/$D$350)))</f>
        <v/>
      </c>
    </row>
    <row r="333" spans="1:7" x14ac:dyDescent="0.35">
      <c r="A333" s="22" t="s">
        <v>2484</v>
      </c>
      <c r="B333" s="645"/>
      <c r="C333" s="658"/>
      <c r="D333" s="679"/>
      <c r="E333" s="28"/>
      <c r="F333" s="629" t="str">
        <f t="shared" ref="F333:F349" si="12">IF($C$350=0,"",IF(C333="[for completion]","",IF(C333="","",C333/$C$350)))</f>
        <v/>
      </c>
      <c r="G333" s="629" t="str">
        <f t="shared" ref="G333:G349" si="13">IF($D$350=0,"",IF(D333="[for completion]","",IF(D333="","",D333/$D$350)))</f>
        <v/>
      </c>
    </row>
    <row r="334" spans="1:7" x14ac:dyDescent="0.35">
      <c r="A334" s="22" t="s">
        <v>2485</v>
      </c>
      <c r="B334" s="645"/>
      <c r="C334" s="658"/>
      <c r="D334" s="679"/>
      <c r="E334" s="28"/>
      <c r="F334" s="629" t="str">
        <f t="shared" si="12"/>
        <v/>
      </c>
      <c r="G334" s="629" t="str">
        <f t="shared" si="13"/>
        <v/>
      </c>
    </row>
    <row r="335" spans="1:7" x14ac:dyDescent="0.35">
      <c r="A335" s="22" t="s">
        <v>2486</v>
      </c>
      <c r="B335" s="645"/>
      <c r="C335" s="658"/>
      <c r="D335" s="679"/>
      <c r="E335" s="28"/>
      <c r="F335" s="629" t="str">
        <f t="shared" si="12"/>
        <v/>
      </c>
      <c r="G335" s="629" t="str">
        <f t="shared" si="13"/>
        <v/>
      </c>
    </row>
    <row r="336" spans="1:7" x14ac:dyDescent="0.35">
      <c r="A336" s="22" t="s">
        <v>2487</v>
      </c>
      <c r="B336" s="645"/>
      <c r="C336" s="658"/>
      <c r="D336" s="679"/>
      <c r="E336" s="28"/>
      <c r="F336" s="629" t="str">
        <f t="shared" si="12"/>
        <v/>
      </c>
      <c r="G336" s="629" t="str">
        <f t="shared" si="13"/>
        <v/>
      </c>
    </row>
    <row r="337" spans="1:7" x14ac:dyDescent="0.35">
      <c r="A337" s="22" t="s">
        <v>2488</v>
      </c>
      <c r="B337" s="645"/>
      <c r="C337" s="658"/>
      <c r="D337" s="679"/>
      <c r="E337" s="28"/>
      <c r="F337" s="629" t="str">
        <f t="shared" si="12"/>
        <v/>
      </c>
      <c r="G337" s="629" t="str">
        <f t="shared" si="13"/>
        <v/>
      </c>
    </row>
    <row r="338" spans="1:7" x14ac:dyDescent="0.35">
      <c r="A338" s="22" t="s">
        <v>2489</v>
      </c>
      <c r="B338" s="645"/>
      <c r="C338" s="658"/>
      <c r="D338" s="679"/>
      <c r="E338" s="28"/>
      <c r="F338" s="629" t="str">
        <f t="shared" si="12"/>
        <v/>
      </c>
      <c r="G338" s="629" t="str">
        <f t="shared" si="13"/>
        <v/>
      </c>
    </row>
    <row r="339" spans="1:7" x14ac:dyDescent="0.35">
      <c r="A339" s="22" t="s">
        <v>2490</v>
      </c>
      <c r="B339" s="645"/>
      <c r="C339" s="658"/>
      <c r="D339" s="679"/>
      <c r="E339" s="28"/>
      <c r="F339" s="629" t="str">
        <f t="shared" si="12"/>
        <v/>
      </c>
      <c r="G339" s="629" t="str">
        <f t="shared" si="13"/>
        <v/>
      </c>
    </row>
    <row r="340" spans="1:7" x14ac:dyDescent="0.35">
      <c r="A340" s="22" t="s">
        <v>2491</v>
      </c>
      <c r="B340" s="645"/>
      <c r="C340" s="658"/>
      <c r="D340" s="679"/>
      <c r="E340" s="28"/>
      <c r="F340" s="629" t="str">
        <f t="shared" si="12"/>
        <v/>
      </c>
      <c r="G340" s="629" t="str">
        <f t="shared" si="13"/>
        <v/>
      </c>
    </row>
    <row r="341" spans="1:7" x14ac:dyDescent="0.35">
      <c r="A341" s="22" t="s">
        <v>2492</v>
      </c>
      <c r="B341" s="645"/>
      <c r="C341" s="658"/>
      <c r="D341" s="679"/>
      <c r="E341" s="28"/>
      <c r="F341" s="629" t="str">
        <f t="shared" si="12"/>
        <v/>
      </c>
      <c r="G341" s="629" t="str">
        <f t="shared" si="13"/>
        <v/>
      </c>
    </row>
    <row r="342" spans="1:7" x14ac:dyDescent="0.35">
      <c r="A342" s="22" t="s">
        <v>2493</v>
      </c>
      <c r="B342" s="645"/>
      <c r="C342" s="658"/>
      <c r="D342" s="679"/>
      <c r="E342" s="28"/>
      <c r="F342" s="629" t="str">
        <f t="shared" si="12"/>
        <v/>
      </c>
      <c r="G342" s="629" t="str">
        <f t="shared" si="13"/>
        <v/>
      </c>
    </row>
    <row r="343" spans="1:7" x14ac:dyDescent="0.35">
      <c r="A343" s="22" t="s">
        <v>2494</v>
      </c>
      <c r="B343" s="645"/>
      <c r="C343" s="658"/>
      <c r="D343" s="679"/>
      <c r="E343" s="28"/>
      <c r="F343" s="629" t="str">
        <f t="shared" si="12"/>
        <v/>
      </c>
      <c r="G343" s="629" t="str">
        <f t="shared" si="13"/>
        <v/>
      </c>
    </row>
    <row r="344" spans="1:7" x14ac:dyDescent="0.35">
      <c r="A344" s="22" t="s">
        <v>2495</v>
      </c>
      <c r="B344" s="645"/>
      <c r="C344" s="658"/>
      <c r="D344" s="679"/>
      <c r="E344" s="28"/>
      <c r="F344" s="629" t="str">
        <f t="shared" si="12"/>
        <v/>
      </c>
      <c r="G344" s="629" t="str">
        <f t="shared" si="13"/>
        <v/>
      </c>
    </row>
    <row r="345" spans="1:7" x14ac:dyDescent="0.35">
      <c r="A345" s="22" t="s">
        <v>2496</v>
      </c>
      <c r="B345" s="645"/>
      <c r="C345" s="658"/>
      <c r="D345" s="679"/>
      <c r="E345" s="28"/>
      <c r="F345" s="629" t="str">
        <f t="shared" si="12"/>
        <v/>
      </c>
      <c r="G345" s="629" t="str">
        <f t="shared" si="13"/>
        <v/>
      </c>
    </row>
    <row r="346" spans="1:7" x14ac:dyDescent="0.35">
      <c r="A346" s="22" t="s">
        <v>2497</v>
      </c>
      <c r="B346" s="645"/>
      <c r="C346" s="658"/>
      <c r="D346" s="679"/>
      <c r="E346" s="28"/>
      <c r="F346" s="629" t="str">
        <f t="shared" si="12"/>
        <v/>
      </c>
      <c r="G346" s="629" t="str">
        <f t="shared" si="13"/>
        <v/>
      </c>
    </row>
    <row r="347" spans="1:7" x14ac:dyDescent="0.35">
      <c r="A347" s="22" t="s">
        <v>2498</v>
      </c>
      <c r="B347" s="645"/>
      <c r="C347" s="658"/>
      <c r="D347" s="679"/>
      <c r="E347" s="28"/>
      <c r="F347" s="629" t="str">
        <f t="shared" si="12"/>
        <v/>
      </c>
      <c r="G347" s="629" t="str">
        <f t="shared" si="13"/>
        <v/>
      </c>
    </row>
    <row r="348" spans="1:7" x14ac:dyDescent="0.35">
      <c r="A348" s="22" t="s">
        <v>2499</v>
      </c>
      <c r="B348" s="645"/>
      <c r="C348" s="658"/>
      <c r="D348" s="679"/>
      <c r="E348" s="28"/>
      <c r="F348" s="629" t="str">
        <f t="shared" si="12"/>
        <v/>
      </c>
      <c r="G348" s="629" t="str">
        <f t="shared" si="13"/>
        <v/>
      </c>
    </row>
    <row r="349" spans="1:7" x14ac:dyDescent="0.35">
      <c r="A349" s="22" t="s">
        <v>2500</v>
      </c>
      <c r="B349" s="645"/>
      <c r="C349" s="658"/>
      <c r="D349" s="679"/>
      <c r="E349" s="28"/>
      <c r="F349" s="629" t="str">
        <f t="shared" si="12"/>
        <v/>
      </c>
      <c r="G349" s="629" t="str">
        <f t="shared" si="13"/>
        <v/>
      </c>
    </row>
    <row r="350" spans="1:7" x14ac:dyDescent="0.35">
      <c r="A350" s="22" t="s">
        <v>2501</v>
      </c>
      <c r="B350" s="38" t="s">
        <v>94</v>
      </c>
      <c r="C350" s="686">
        <v>0</v>
      </c>
      <c r="D350" s="99">
        <v>0</v>
      </c>
      <c r="E350" s="28"/>
      <c r="F350" s="682">
        <f>SUM(F332:F349)</f>
        <v>0</v>
      </c>
      <c r="G350" s="682">
        <f>SUM(G332:G349)</f>
        <v>0</v>
      </c>
    </row>
    <row r="351" spans="1:7" x14ac:dyDescent="0.35">
      <c r="A351" s="22" t="s">
        <v>2502</v>
      </c>
      <c r="B351" s="38"/>
      <c r="C351" s="22"/>
      <c r="D351" s="22"/>
      <c r="E351" s="28"/>
      <c r="F351" s="28"/>
      <c r="G351" s="28"/>
    </row>
    <row r="352" spans="1:7" x14ac:dyDescent="0.35">
      <c r="A352" s="22" t="s">
        <v>2503</v>
      </c>
      <c r="B352" s="38"/>
      <c r="C352" s="22"/>
      <c r="D352" s="22"/>
      <c r="E352" s="28"/>
      <c r="F352" s="28"/>
      <c r="G352" s="28"/>
    </row>
    <row r="353" spans="1:7" x14ac:dyDescent="0.35">
      <c r="A353" s="40"/>
      <c r="B353" s="40" t="s">
        <v>2504</v>
      </c>
      <c r="C353" s="40" t="s">
        <v>61</v>
      </c>
      <c r="D353" s="40" t="s">
        <v>1854</v>
      </c>
      <c r="E353" s="40"/>
      <c r="F353" s="40" t="s">
        <v>516</v>
      </c>
      <c r="G353" s="40" t="s">
        <v>2505</v>
      </c>
    </row>
    <row r="354" spans="1:7" x14ac:dyDescent="0.35">
      <c r="A354" s="22" t="s">
        <v>2506</v>
      </c>
      <c r="B354" s="38" t="s">
        <v>1904</v>
      </c>
      <c r="C354" s="658"/>
      <c r="D354" s="679"/>
      <c r="E354" s="28"/>
      <c r="F354" s="629" t="str">
        <f>IF($C$364=0,"",IF(C354="[for completion]","",IF(C354="","",C354/$C$364)))</f>
        <v/>
      </c>
      <c r="G354" s="629" t="str">
        <f>IF($D$364=0,"",IF(D354="[for completion]","",IF(D354="","",D354/$D$364)))</f>
        <v/>
      </c>
    </row>
    <row r="355" spans="1:7" x14ac:dyDescent="0.35">
      <c r="A355" s="22" t="s">
        <v>2507</v>
      </c>
      <c r="B355" s="38" t="s">
        <v>1906</v>
      </c>
      <c r="C355" s="658"/>
      <c r="D355" s="679"/>
      <c r="E355" s="28"/>
      <c r="F355" s="629" t="str">
        <f t="shared" ref="F355:F363" si="14">IF($C$364=0,"",IF(C355="[for completion]","",IF(C355="","",C355/$C$364)))</f>
        <v/>
      </c>
      <c r="G355" s="629" t="str">
        <f t="shared" ref="G355:G363" si="15">IF($D$364=0,"",IF(D355="[for completion]","",IF(D355="","",D355/$D$364)))</f>
        <v/>
      </c>
    </row>
    <row r="356" spans="1:7" x14ac:dyDescent="0.35">
      <c r="A356" s="22" t="s">
        <v>2508</v>
      </c>
      <c r="B356" s="38" t="s">
        <v>1908</v>
      </c>
      <c r="C356" s="658"/>
      <c r="D356" s="679"/>
      <c r="E356" s="28"/>
      <c r="F356" s="629" t="str">
        <f t="shared" si="14"/>
        <v/>
      </c>
      <c r="G356" s="629" t="str">
        <f>IF($D$364=0,"",IF(D356="[for completion]","",IF(D356="","",D356/$D$364)))</f>
        <v/>
      </c>
    </row>
    <row r="357" spans="1:7" x14ac:dyDescent="0.35">
      <c r="A357" s="22" t="s">
        <v>2509</v>
      </c>
      <c r="B357" s="38" t="s">
        <v>1910</v>
      </c>
      <c r="C357" s="658"/>
      <c r="D357" s="679"/>
      <c r="E357" s="28"/>
      <c r="F357" s="629" t="str">
        <f t="shared" si="14"/>
        <v/>
      </c>
      <c r="G357" s="629" t="str">
        <f t="shared" si="15"/>
        <v/>
      </c>
    </row>
    <row r="358" spans="1:7" x14ac:dyDescent="0.35">
      <c r="A358" s="22" t="s">
        <v>2510</v>
      </c>
      <c r="B358" s="38" t="s">
        <v>1912</v>
      </c>
      <c r="C358" s="658"/>
      <c r="D358" s="679"/>
      <c r="E358" s="28"/>
      <c r="F358" s="629" t="str">
        <f>IF($C$364=0,"",IF(C358="[for completion]","",IF(C358="","",C358/$C$364)))</f>
        <v/>
      </c>
      <c r="G358" s="629" t="str">
        <f t="shared" si="15"/>
        <v/>
      </c>
    </row>
    <row r="359" spans="1:7" x14ac:dyDescent="0.35">
      <c r="A359" s="22" t="s">
        <v>2511</v>
      </c>
      <c r="B359" s="38" t="s">
        <v>1914</v>
      </c>
      <c r="C359" s="658"/>
      <c r="D359" s="679"/>
      <c r="E359" s="28"/>
      <c r="F359" s="629" t="str">
        <f t="shared" si="14"/>
        <v/>
      </c>
      <c r="G359" s="629" t="str">
        <f>IF($D$364=0,"",IF(D359="[for completion]","",IF(D359="","",D359/$D$364)))</f>
        <v/>
      </c>
    </row>
    <row r="360" spans="1:7" x14ac:dyDescent="0.35">
      <c r="A360" s="22" t="s">
        <v>2512</v>
      </c>
      <c r="B360" s="38" t="s">
        <v>1916</v>
      </c>
      <c r="C360" s="658"/>
      <c r="D360" s="679"/>
      <c r="E360" s="28"/>
      <c r="F360" s="629" t="str">
        <f t="shared" si="14"/>
        <v/>
      </c>
      <c r="G360" s="629" t="str">
        <f t="shared" si="15"/>
        <v/>
      </c>
    </row>
    <row r="361" spans="1:7" x14ac:dyDescent="0.35">
      <c r="A361" s="22" t="s">
        <v>2513</v>
      </c>
      <c r="B361" s="38" t="s">
        <v>1918</v>
      </c>
      <c r="C361" s="658"/>
      <c r="D361" s="679"/>
      <c r="E361" s="28"/>
      <c r="F361" s="629" t="str">
        <f t="shared" si="14"/>
        <v/>
      </c>
      <c r="G361" s="629" t="str">
        <f t="shared" si="15"/>
        <v/>
      </c>
    </row>
    <row r="362" spans="1:7" x14ac:dyDescent="0.35">
      <c r="A362" s="22" t="s">
        <v>2514</v>
      </c>
      <c r="B362" s="38" t="s">
        <v>1920</v>
      </c>
      <c r="C362" s="658"/>
      <c r="D362" s="679"/>
      <c r="E362" s="28"/>
      <c r="F362" s="629" t="str">
        <f t="shared" si="14"/>
        <v/>
      </c>
      <c r="G362" s="629" t="str">
        <f t="shared" si="15"/>
        <v/>
      </c>
    </row>
    <row r="363" spans="1:7" x14ac:dyDescent="0.35">
      <c r="A363" s="22" t="s">
        <v>2515</v>
      </c>
      <c r="B363" s="38" t="s">
        <v>1874</v>
      </c>
      <c r="C363" s="658"/>
      <c r="D363" s="679"/>
      <c r="E363" s="28"/>
      <c r="F363" s="629" t="str">
        <f t="shared" si="14"/>
        <v/>
      </c>
      <c r="G363" s="629" t="str">
        <f t="shared" si="15"/>
        <v/>
      </c>
    </row>
    <row r="364" spans="1:7" x14ac:dyDescent="0.35">
      <c r="A364" s="22" t="s">
        <v>2516</v>
      </c>
      <c r="B364" s="38" t="s">
        <v>94</v>
      </c>
      <c r="C364" s="686">
        <v>0</v>
      </c>
      <c r="D364" s="99">
        <v>0</v>
      </c>
      <c r="E364" s="28"/>
      <c r="F364" s="682">
        <f>SUM(F354:F363)</f>
        <v>0</v>
      </c>
      <c r="G364" s="682">
        <f>SUM(G354:G363)</f>
        <v>0</v>
      </c>
    </row>
    <row r="365" spans="1:7" x14ac:dyDescent="0.35">
      <c r="A365" s="22" t="s">
        <v>2517</v>
      </c>
      <c r="B365" s="38"/>
      <c r="C365" s="22"/>
      <c r="D365" s="22"/>
      <c r="E365" s="28"/>
      <c r="F365" s="28"/>
      <c r="G365" s="28"/>
    </row>
    <row r="366" spans="1:7" x14ac:dyDescent="0.35">
      <c r="A366" s="40"/>
      <c r="B366" s="40" t="s">
        <v>2518</v>
      </c>
      <c r="C366" s="40" t="s">
        <v>61</v>
      </c>
      <c r="D366" s="40" t="s">
        <v>1854</v>
      </c>
      <c r="E366" s="40"/>
      <c r="F366" s="40" t="s">
        <v>516</v>
      </c>
      <c r="G366" s="40" t="s">
        <v>2505</v>
      </c>
    </row>
    <row r="367" spans="1:7" x14ac:dyDescent="0.35">
      <c r="A367" s="22" t="s">
        <v>2519</v>
      </c>
      <c r="B367" s="38" t="s">
        <v>1926</v>
      </c>
      <c r="C367" s="658"/>
      <c r="D367" s="679"/>
      <c r="E367" s="28"/>
      <c r="F367" s="629" t="str">
        <f>IF($C$374=0,"",IF(C367="[for completion]","",IF(C367="","",C367/$C$374)))</f>
        <v/>
      </c>
      <c r="G367" s="629" t="str">
        <f>IF($D$374=0,"",IF(D367="[for completion]","",IF(D367="","",D367/$D$374)))</f>
        <v/>
      </c>
    </row>
    <row r="368" spans="1:7" x14ac:dyDescent="0.35">
      <c r="A368" s="22" t="s">
        <v>2520</v>
      </c>
      <c r="B368" s="631" t="s">
        <v>1928</v>
      </c>
      <c r="C368" s="658"/>
      <c r="D368" s="679"/>
      <c r="E368" s="28"/>
      <c r="F368" s="629" t="str">
        <f t="shared" ref="F368:F373" si="16">IF($C$374=0,"",IF(C368="[for completion]","",IF(C368="","",C368/$C$374)))</f>
        <v/>
      </c>
      <c r="G368" s="629" t="str">
        <f t="shared" ref="G368:G373" si="17">IF($D$374=0,"",IF(D368="[for completion]","",IF(D368="","",D368/$D$374)))</f>
        <v/>
      </c>
    </row>
    <row r="369" spans="1:7" x14ac:dyDescent="0.35">
      <c r="A369" s="22" t="s">
        <v>2521</v>
      </c>
      <c r="B369" s="38" t="s">
        <v>1930</v>
      </c>
      <c r="C369" s="658"/>
      <c r="D369" s="679"/>
      <c r="E369" s="28"/>
      <c r="F369" s="629" t="str">
        <f t="shared" si="16"/>
        <v/>
      </c>
      <c r="G369" s="629" t="str">
        <f t="shared" si="17"/>
        <v/>
      </c>
    </row>
    <row r="370" spans="1:7" x14ac:dyDescent="0.35">
      <c r="A370" s="22" t="s">
        <v>2522</v>
      </c>
      <c r="B370" s="38" t="s">
        <v>1932</v>
      </c>
      <c r="C370" s="658"/>
      <c r="D370" s="679"/>
      <c r="E370" s="28"/>
      <c r="F370" s="629" t="str">
        <f t="shared" si="16"/>
        <v/>
      </c>
      <c r="G370" s="629" t="str">
        <f t="shared" si="17"/>
        <v/>
      </c>
    </row>
    <row r="371" spans="1:7" x14ac:dyDescent="0.35">
      <c r="A371" s="22" t="s">
        <v>2523</v>
      </c>
      <c r="B371" s="38" t="s">
        <v>1934</v>
      </c>
      <c r="C371" s="658"/>
      <c r="D371" s="679"/>
      <c r="E371" s="28"/>
      <c r="F371" s="629" t="str">
        <f t="shared" si="16"/>
        <v/>
      </c>
      <c r="G371" s="629" t="str">
        <f t="shared" si="17"/>
        <v/>
      </c>
    </row>
    <row r="372" spans="1:7" x14ac:dyDescent="0.35">
      <c r="A372" s="22" t="s">
        <v>2524</v>
      </c>
      <c r="B372" s="38" t="s">
        <v>1936</v>
      </c>
      <c r="C372" s="658"/>
      <c r="D372" s="679"/>
      <c r="E372" s="28"/>
      <c r="F372" s="629" t="str">
        <f t="shared" si="16"/>
        <v/>
      </c>
      <c r="G372" s="629" t="str">
        <f t="shared" si="17"/>
        <v/>
      </c>
    </row>
    <row r="373" spans="1:7" x14ac:dyDescent="0.35">
      <c r="A373" s="22" t="s">
        <v>2525</v>
      </c>
      <c r="B373" s="38" t="s">
        <v>1844</v>
      </c>
      <c r="C373" s="658"/>
      <c r="D373" s="679"/>
      <c r="E373" s="28"/>
      <c r="F373" s="629" t="str">
        <f t="shared" si="16"/>
        <v/>
      </c>
      <c r="G373" s="629" t="str">
        <f t="shared" si="17"/>
        <v/>
      </c>
    </row>
    <row r="374" spans="1:7" x14ac:dyDescent="0.35">
      <c r="A374" s="22" t="s">
        <v>2526</v>
      </c>
      <c r="B374" s="38" t="s">
        <v>94</v>
      </c>
      <c r="C374" s="686">
        <f>SUM(C367:C373)</f>
        <v>0</v>
      </c>
      <c r="D374" s="99">
        <f>SUM(D367:D373)</f>
        <v>0</v>
      </c>
      <c r="E374" s="28"/>
      <c r="F374" s="682">
        <f>SUM(F367:F373)</f>
        <v>0</v>
      </c>
      <c r="G374" s="682">
        <f>SUM(G367:G373)</f>
        <v>0</v>
      </c>
    </row>
    <row r="375" spans="1:7" x14ac:dyDescent="0.35">
      <c r="A375" s="22" t="s">
        <v>2527</v>
      </c>
      <c r="B375" s="38"/>
      <c r="C375" s="22"/>
      <c r="D375" s="22"/>
      <c r="E375" s="28"/>
      <c r="F375" s="28"/>
      <c r="G375" s="28"/>
    </row>
    <row r="376" spans="1:7" x14ac:dyDescent="0.35">
      <c r="A376" s="40"/>
      <c r="B376" s="40" t="s">
        <v>2528</v>
      </c>
      <c r="C376" s="40" t="s">
        <v>61</v>
      </c>
      <c r="D376" s="40" t="s">
        <v>1854</v>
      </c>
      <c r="E376" s="40"/>
      <c r="F376" s="40" t="s">
        <v>516</v>
      </c>
      <c r="G376" s="40" t="s">
        <v>2505</v>
      </c>
    </row>
    <row r="377" spans="1:7" x14ac:dyDescent="0.35">
      <c r="A377" s="22" t="s">
        <v>2529</v>
      </c>
      <c r="B377" s="38" t="s">
        <v>2530</v>
      </c>
      <c r="C377" s="658"/>
      <c r="D377" s="679"/>
      <c r="E377" s="28"/>
      <c r="F377" s="629" t="str">
        <f>IF($C$381=0,"",IF(C377="[for completion]","",IF(C377="","",C377/$C$381)))</f>
        <v/>
      </c>
      <c r="G377" s="629" t="str">
        <f>IF($D$381=0,"",IF(D377="[for completion]","",IF(D377="","",D377/$D$381)))</f>
        <v/>
      </c>
    </row>
    <row r="378" spans="1:7" x14ac:dyDescent="0.35">
      <c r="A378" s="22" t="s">
        <v>2531</v>
      </c>
      <c r="B378" s="631" t="s">
        <v>2057</v>
      </c>
      <c r="C378" s="658"/>
      <c r="D378" s="679"/>
      <c r="E378" s="28"/>
      <c r="F378" s="629" t="str">
        <f t="shared" ref="F378:F380" si="18">IF($C$381=0,"",IF(C378="[for completion]","",IF(C378="","",C378/$C$381)))</f>
        <v/>
      </c>
      <c r="G378" s="629" t="str">
        <f t="shared" ref="G378:G380" si="19">IF($D$381=0,"",IF(D378="[for completion]","",IF(D378="","",D378/$D$381)))</f>
        <v/>
      </c>
    </row>
    <row r="379" spans="1:7" x14ac:dyDescent="0.35">
      <c r="A379" s="22" t="s">
        <v>2532</v>
      </c>
      <c r="B379" s="38" t="s">
        <v>1844</v>
      </c>
      <c r="C379" s="658"/>
      <c r="D379" s="679"/>
      <c r="E379" s="28"/>
      <c r="F379" s="629" t="str">
        <f t="shared" si="18"/>
        <v/>
      </c>
      <c r="G379" s="629" t="str">
        <f>IF($D$381=0,"",IF(D379="[for completion]","",IF(D379="","",D379/$D$381)))</f>
        <v/>
      </c>
    </row>
    <row r="380" spans="1:7" x14ac:dyDescent="0.35">
      <c r="A380" s="22" t="s">
        <v>2533</v>
      </c>
      <c r="B380" s="559" t="s">
        <v>1874</v>
      </c>
      <c r="C380" s="658"/>
      <c r="D380" s="679"/>
      <c r="E380" s="28"/>
      <c r="F380" s="629" t="str">
        <f t="shared" si="18"/>
        <v/>
      </c>
      <c r="G380" s="629" t="str">
        <f t="shared" si="19"/>
        <v/>
      </c>
    </row>
    <row r="381" spans="1:7" x14ac:dyDescent="0.35">
      <c r="A381" s="22" t="s">
        <v>2534</v>
      </c>
      <c r="B381" s="38" t="s">
        <v>94</v>
      </c>
      <c r="C381" s="686">
        <f>SUM(C377:C380)</f>
        <v>0</v>
      </c>
      <c r="D381" s="99">
        <f>SUM(D377:D380)</f>
        <v>0</v>
      </c>
      <c r="E381" s="28"/>
      <c r="F381" s="682">
        <f>SUM(F377:F380)</f>
        <v>0</v>
      </c>
      <c r="G381" s="682">
        <f>SUM(G377:G380)</f>
        <v>0</v>
      </c>
    </row>
    <row r="382" spans="1:7" x14ac:dyDescent="0.35">
      <c r="A382" s="22" t="s">
        <v>2535</v>
      </c>
      <c r="B382" s="559"/>
      <c r="C382" s="639"/>
      <c r="D382" s="559"/>
      <c r="E382" s="641"/>
      <c r="F382" s="641"/>
      <c r="G382" s="641"/>
    </row>
    <row r="383" spans="1:7" x14ac:dyDescent="0.35">
      <c r="A383" s="22" t="s">
        <v>2536</v>
      </c>
      <c r="B383" s="559"/>
      <c r="C383" s="639"/>
      <c r="D383" s="559"/>
      <c r="E383" s="641"/>
      <c r="F383" s="641"/>
      <c r="G383" s="641"/>
    </row>
    <row r="384" spans="1:7" x14ac:dyDescent="0.35">
      <c r="A384" s="22" t="s">
        <v>2537</v>
      </c>
    </row>
    <row r="385" spans="1:7" x14ac:dyDescent="0.35">
      <c r="A385" s="22" t="s">
        <v>2538</v>
      </c>
    </row>
    <row r="386" spans="1:7" x14ac:dyDescent="0.35">
      <c r="A386" s="22" t="s">
        <v>2539</v>
      </c>
    </row>
    <row r="387" spans="1:7" x14ac:dyDescent="0.35">
      <c r="A387" s="22" t="s">
        <v>2540</v>
      </c>
    </row>
    <row r="388" spans="1:7" x14ac:dyDescent="0.35">
      <c r="A388" s="22" t="s">
        <v>2541</v>
      </c>
    </row>
    <row r="389" spans="1:7" x14ac:dyDescent="0.35">
      <c r="A389" s="22" t="s">
        <v>2542</v>
      </c>
    </row>
    <row r="390" spans="1:7" x14ac:dyDescent="0.35">
      <c r="A390" s="22" t="s">
        <v>2543</v>
      </c>
    </row>
    <row r="391" spans="1:7" x14ac:dyDescent="0.35">
      <c r="A391" s="22" t="s">
        <v>2544</v>
      </c>
      <c r="B391" s="559"/>
      <c r="C391" s="639"/>
      <c r="D391" s="559"/>
      <c r="E391" s="641"/>
      <c r="F391" s="641"/>
      <c r="G391" s="641"/>
    </row>
    <row r="392" spans="1:7" x14ac:dyDescent="0.35">
      <c r="A392" s="22" t="s">
        <v>2545</v>
      </c>
      <c r="B392" s="559"/>
      <c r="C392" s="639"/>
      <c r="D392" s="559"/>
      <c r="E392" s="641"/>
      <c r="F392" s="641"/>
      <c r="G392" s="641"/>
    </row>
    <row r="393" spans="1:7" x14ac:dyDescent="0.35">
      <c r="A393" s="22" t="s">
        <v>2546</v>
      </c>
      <c r="B393" s="559"/>
      <c r="C393" s="639"/>
      <c r="D393" s="559"/>
      <c r="E393" s="641"/>
      <c r="F393" s="641"/>
      <c r="G393" s="641"/>
    </row>
    <row r="394" spans="1:7" x14ac:dyDescent="0.35">
      <c r="A394" s="22" t="s">
        <v>2547</v>
      </c>
      <c r="B394" s="559"/>
      <c r="C394" s="639"/>
      <c r="D394" s="559"/>
      <c r="E394" s="641"/>
      <c r="F394" s="641"/>
      <c r="G394" s="641"/>
    </row>
    <row r="395" spans="1:7" x14ac:dyDescent="0.35">
      <c r="A395" s="22" t="s">
        <v>2548</v>
      </c>
      <c r="B395" s="559"/>
      <c r="C395" s="639"/>
      <c r="D395" s="559"/>
      <c r="E395" s="641"/>
      <c r="F395" s="641"/>
      <c r="G395" s="641"/>
    </row>
    <row r="396" spans="1:7" x14ac:dyDescent="0.35">
      <c r="A396" s="22" t="s">
        <v>2549</v>
      </c>
      <c r="B396" s="559"/>
      <c r="C396" s="639"/>
      <c r="D396" s="559"/>
      <c r="E396" s="641"/>
      <c r="F396" s="641"/>
      <c r="G396" s="641"/>
    </row>
    <row r="397" spans="1:7" x14ac:dyDescent="0.35">
      <c r="A397" s="22" t="s">
        <v>2550</v>
      </c>
      <c r="B397" s="559"/>
      <c r="C397" s="639"/>
      <c r="D397" s="559"/>
      <c r="E397" s="641"/>
      <c r="F397" s="641"/>
      <c r="G397" s="641"/>
    </row>
    <row r="398" spans="1:7" x14ac:dyDescent="0.35">
      <c r="A398" s="22" t="s">
        <v>2551</v>
      </c>
      <c r="B398" s="559"/>
      <c r="C398" s="639"/>
      <c r="D398" s="559"/>
      <c r="E398" s="641"/>
      <c r="F398" s="641"/>
      <c r="G398" s="641"/>
    </row>
    <row r="399" spans="1:7" x14ac:dyDescent="0.35">
      <c r="A399" s="22" t="s">
        <v>2552</v>
      </c>
      <c r="B399" s="559"/>
      <c r="C399" s="639"/>
      <c r="D399" s="559"/>
      <c r="E399" s="641"/>
      <c r="F399" s="641"/>
      <c r="G399" s="641"/>
    </row>
    <row r="400" spans="1:7" x14ac:dyDescent="0.35">
      <c r="A400" s="22" t="s">
        <v>2553</v>
      </c>
      <c r="B400" s="559"/>
      <c r="C400" s="639"/>
      <c r="D400" s="559"/>
      <c r="E400" s="641"/>
      <c r="F400" s="641"/>
      <c r="G400" s="641"/>
    </row>
    <row r="401" spans="1:7" hidden="1" x14ac:dyDescent="0.35">
      <c r="A401" s="22" t="s">
        <v>2554</v>
      </c>
      <c r="B401" s="559"/>
      <c r="C401" s="639"/>
      <c r="D401" s="559"/>
      <c r="E401" s="641"/>
      <c r="F401" s="641"/>
      <c r="G401" s="641"/>
    </row>
    <row r="402" spans="1:7" hidden="1" x14ac:dyDescent="0.35">
      <c r="A402" s="22" t="s">
        <v>2555</v>
      </c>
      <c r="B402" s="559"/>
      <c r="C402" s="639"/>
      <c r="D402" s="559"/>
      <c r="E402" s="641"/>
      <c r="F402" s="641"/>
      <c r="G402" s="641"/>
    </row>
    <row r="403" spans="1:7" hidden="1" x14ac:dyDescent="0.35">
      <c r="A403" s="22" t="s">
        <v>2556</v>
      </c>
      <c r="B403" s="559"/>
      <c r="C403" s="639"/>
      <c r="D403" s="559"/>
      <c r="E403" s="641"/>
      <c r="F403" s="641"/>
      <c r="G403" s="641"/>
    </row>
    <row r="404" spans="1:7" hidden="1" x14ac:dyDescent="0.35">
      <c r="A404" s="22" t="s">
        <v>2557</v>
      </c>
      <c r="B404" s="559"/>
      <c r="C404" s="639"/>
      <c r="D404" s="559"/>
      <c r="E404" s="641"/>
      <c r="F404" s="641"/>
      <c r="G404" s="641"/>
    </row>
    <row r="405" spans="1:7" hidden="1" x14ac:dyDescent="0.35">
      <c r="A405" s="22" t="s">
        <v>2558</v>
      </c>
      <c r="B405" s="559"/>
      <c r="C405" s="639"/>
      <c r="D405" s="559"/>
      <c r="E405" s="641"/>
      <c r="F405" s="641"/>
      <c r="G405" s="641"/>
    </row>
    <row r="406" spans="1:7" hidden="1" x14ac:dyDescent="0.35">
      <c r="A406" s="22" t="s">
        <v>2559</v>
      </c>
      <c r="B406" s="559"/>
      <c r="C406" s="639"/>
      <c r="D406" s="559"/>
      <c r="E406" s="641"/>
      <c r="F406" s="641"/>
      <c r="G406" s="641"/>
    </row>
    <row r="407" spans="1:7" hidden="1" x14ac:dyDescent="0.35">
      <c r="A407" s="22" t="s">
        <v>2560</v>
      </c>
      <c r="B407" s="559"/>
      <c r="C407" s="639"/>
      <c r="D407" s="559"/>
      <c r="E407" s="641"/>
      <c r="F407" s="641"/>
      <c r="G407" s="641"/>
    </row>
    <row r="408" spans="1:7" hidden="1" x14ac:dyDescent="0.35">
      <c r="A408" s="22" t="s">
        <v>2561</v>
      </c>
      <c r="B408" s="559"/>
      <c r="C408" s="639"/>
      <c r="D408" s="559"/>
      <c r="E408" s="641"/>
      <c r="F408" s="641"/>
      <c r="G408" s="641"/>
    </row>
    <row r="409" spans="1:7" hidden="1" x14ac:dyDescent="0.35">
      <c r="A409" s="22" t="s">
        <v>2562</v>
      </c>
      <c r="B409" s="559"/>
      <c r="C409" s="639"/>
      <c r="D409" s="559"/>
      <c r="E409" s="641"/>
      <c r="F409" s="641"/>
      <c r="G409" s="641"/>
    </row>
    <row r="410" spans="1:7" hidden="1" x14ac:dyDescent="0.35">
      <c r="A410" s="22" t="s">
        <v>2563</v>
      </c>
      <c r="B410" s="559"/>
      <c r="C410" s="639"/>
      <c r="D410" s="559"/>
      <c r="E410" s="641"/>
      <c r="F410" s="641"/>
      <c r="G410" s="641"/>
    </row>
    <row r="411" spans="1:7" hidden="1" x14ac:dyDescent="0.35">
      <c r="A411" s="22" t="s">
        <v>2564</v>
      </c>
      <c r="B411" s="559"/>
      <c r="C411" s="639"/>
      <c r="D411" s="559"/>
      <c r="E411" s="641"/>
      <c r="F411" s="641"/>
      <c r="G411" s="641"/>
    </row>
    <row r="412" spans="1:7" hidden="1" x14ac:dyDescent="0.35">
      <c r="A412" s="22" t="s">
        <v>2565</v>
      </c>
      <c r="B412" s="559"/>
      <c r="C412" s="639"/>
      <c r="D412" s="559"/>
      <c r="E412" s="641"/>
      <c r="F412" s="641"/>
      <c r="G412" s="641"/>
    </row>
    <row r="413" spans="1:7" hidden="1" x14ac:dyDescent="0.35">
      <c r="A413" s="22" t="s">
        <v>2566</v>
      </c>
      <c r="B413" s="559"/>
      <c r="C413" s="639"/>
      <c r="D413" s="559"/>
      <c r="E413" s="641"/>
      <c r="F413" s="641"/>
      <c r="G413" s="641"/>
    </row>
    <row r="414" spans="1:7" hidden="1" x14ac:dyDescent="0.35">
      <c r="A414" s="22" t="s">
        <v>2567</v>
      </c>
      <c r="B414" s="559"/>
      <c r="C414" s="639"/>
      <c r="D414" s="559"/>
      <c r="E414" s="641"/>
      <c r="F414" s="641"/>
      <c r="G414" s="641"/>
    </row>
    <row r="415" spans="1:7" hidden="1" x14ac:dyDescent="0.35">
      <c r="A415" s="22" t="s">
        <v>2568</v>
      </c>
      <c r="B415" s="559"/>
      <c r="C415" s="639"/>
      <c r="D415" s="559"/>
      <c r="E415" s="641"/>
      <c r="F415" s="641"/>
      <c r="G415" s="641"/>
    </row>
    <row r="416" spans="1:7" hidden="1" x14ac:dyDescent="0.35">
      <c r="A416" s="22" t="s">
        <v>2569</v>
      </c>
      <c r="B416" s="559"/>
      <c r="C416" s="639"/>
      <c r="D416" s="559"/>
      <c r="E416" s="641"/>
      <c r="F416" s="641"/>
      <c r="G416" s="641"/>
    </row>
    <row r="417" spans="1:7" hidden="1" x14ac:dyDescent="0.35">
      <c r="A417" s="22" t="s">
        <v>2570</v>
      </c>
      <c r="B417" s="559"/>
      <c r="C417" s="639"/>
      <c r="D417" s="559"/>
      <c r="E417" s="641"/>
      <c r="F417" s="641"/>
      <c r="G417" s="641"/>
    </row>
    <row r="418" spans="1:7" hidden="1" x14ac:dyDescent="0.35">
      <c r="A418" s="22" t="s">
        <v>2571</v>
      </c>
      <c r="B418" s="559"/>
      <c r="C418" s="639"/>
      <c r="D418" s="559"/>
      <c r="E418" s="641"/>
      <c r="F418" s="641"/>
      <c r="G418" s="641"/>
    </row>
    <row r="419" spans="1:7" hidden="1" x14ac:dyDescent="0.35">
      <c r="A419" s="22" t="s">
        <v>2572</v>
      </c>
      <c r="B419" s="559"/>
      <c r="C419" s="639"/>
      <c r="D419" s="559"/>
      <c r="E419" s="641"/>
      <c r="F419" s="641"/>
      <c r="G419" s="641"/>
    </row>
    <row r="420" spans="1:7" hidden="1" x14ac:dyDescent="0.35">
      <c r="A420" s="22" t="s">
        <v>2573</v>
      </c>
      <c r="B420" s="559"/>
      <c r="C420" s="639"/>
      <c r="D420" s="559"/>
      <c r="E420" s="641"/>
      <c r="F420" s="641"/>
      <c r="G420" s="641"/>
    </row>
    <row r="421" spans="1:7" hidden="1" x14ac:dyDescent="0.35">
      <c r="A421" s="22" t="s">
        <v>2574</v>
      </c>
      <c r="B421" s="559"/>
      <c r="C421" s="639"/>
      <c r="D421" s="559"/>
      <c r="E421" s="641"/>
      <c r="F421" s="641"/>
      <c r="G421" s="641"/>
    </row>
    <row r="422" spans="1:7" hidden="1" x14ac:dyDescent="0.35">
      <c r="A422" s="22" t="s">
        <v>2575</v>
      </c>
      <c r="B422" s="559"/>
      <c r="C422" s="639"/>
      <c r="D422" s="559"/>
      <c r="E422" s="641"/>
      <c r="F422" s="641"/>
      <c r="G422" s="641"/>
    </row>
    <row r="423" spans="1:7" hidden="1" x14ac:dyDescent="0.35">
      <c r="A423" s="22" t="s">
        <v>2576</v>
      </c>
      <c r="B423" s="559"/>
      <c r="C423" s="639"/>
      <c r="D423" s="559"/>
      <c r="E423" s="641"/>
      <c r="F423" s="641"/>
      <c r="G423" s="641"/>
    </row>
    <row r="424" spans="1:7" hidden="1" x14ac:dyDescent="0.35">
      <c r="A424" s="22" t="s">
        <v>2577</v>
      </c>
      <c r="B424" s="559"/>
      <c r="C424" s="639"/>
      <c r="D424" s="559"/>
      <c r="E424" s="641"/>
      <c r="F424" s="641"/>
      <c r="G424" s="641"/>
    </row>
    <row r="425" spans="1:7" hidden="1" x14ac:dyDescent="0.35">
      <c r="A425" s="22" t="s">
        <v>2578</v>
      </c>
      <c r="B425" s="559"/>
      <c r="C425" s="639"/>
      <c r="D425" s="559"/>
      <c r="E425" s="641"/>
      <c r="F425" s="641"/>
      <c r="G425" s="641"/>
    </row>
    <row r="426" spans="1:7" hidden="1" x14ac:dyDescent="0.35">
      <c r="A426" s="22" t="s">
        <v>2579</v>
      </c>
      <c r="B426" s="559"/>
      <c r="C426" s="639"/>
      <c r="D426" s="559"/>
      <c r="E426" s="641"/>
      <c r="F426" s="641"/>
      <c r="G426" s="641"/>
    </row>
    <row r="427" spans="1:7" hidden="1" x14ac:dyDescent="0.35">
      <c r="A427" s="22" t="s">
        <v>2580</v>
      </c>
      <c r="B427" s="559"/>
      <c r="C427" s="639"/>
      <c r="D427" s="559"/>
      <c r="E427" s="641"/>
      <c r="F427" s="641"/>
      <c r="G427" s="641"/>
    </row>
    <row r="428" spans="1:7" hidden="1" x14ac:dyDescent="0.35">
      <c r="A428" s="22" t="s">
        <v>2581</v>
      </c>
      <c r="B428" s="559"/>
      <c r="C428" s="639"/>
      <c r="D428" s="559"/>
      <c r="E428" s="641"/>
      <c r="F428" s="641"/>
      <c r="G428" s="641"/>
    </row>
    <row r="429" spans="1:7" hidden="1" x14ac:dyDescent="0.35">
      <c r="A429" s="22" t="s">
        <v>2582</v>
      </c>
      <c r="B429" s="559"/>
      <c r="C429" s="639"/>
      <c r="D429" s="559"/>
      <c r="E429" s="641"/>
      <c r="F429" s="641"/>
      <c r="G429" s="641"/>
    </row>
    <row r="430" spans="1:7" hidden="1" x14ac:dyDescent="0.35">
      <c r="A430" s="22" t="s">
        <v>2583</v>
      </c>
      <c r="B430" s="559"/>
      <c r="C430" s="639"/>
      <c r="D430" s="559"/>
      <c r="E430" s="641"/>
      <c r="F430" s="641"/>
      <c r="G430" s="641"/>
    </row>
    <row r="431" spans="1:7" hidden="1" x14ac:dyDescent="0.35">
      <c r="A431" s="22" t="s">
        <v>2584</v>
      </c>
      <c r="B431" s="559"/>
      <c r="C431" s="639"/>
      <c r="D431" s="559"/>
      <c r="E431" s="641"/>
      <c r="F431" s="641"/>
      <c r="G431" s="641"/>
    </row>
    <row r="432" spans="1:7" ht="18.5" x14ac:dyDescent="0.35">
      <c r="A432" s="673"/>
      <c r="B432" s="674" t="s">
        <v>2585</v>
      </c>
      <c r="C432" s="673"/>
      <c r="D432" s="673"/>
      <c r="E432" s="673"/>
      <c r="F432" s="673"/>
      <c r="G432" s="673"/>
    </row>
    <row r="433" spans="1:7" x14ac:dyDescent="0.35">
      <c r="A433" s="40"/>
      <c r="B433" s="40" t="s">
        <v>2154</v>
      </c>
      <c r="C433" s="40" t="s">
        <v>688</v>
      </c>
      <c r="D433" s="40" t="s">
        <v>689</v>
      </c>
      <c r="E433" s="40"/>
      <c r="F433" s="40" t="s">
        <v>517</v>
      </c>
      <c r="G433" s="40" t="s">
        <v>690</v>
      </c>
    </row>
    <row r="434" spans="1:7" x14ac:dyDescent="0.35">
      <c r="A434" s="22" t="s">
        <v>2586</v>
      </c>
      <c r="B434" s="559" t="s">
        <v>692</v>
      </c>
      <c r="C434" s="658"/>
      <c r="D434" s="676"/>
      <c r="E434" s="676"/>
      <c r="F434" s="677"/>
      <c r="G434" s="677"/>
    </row>
    <row r="435" spans="1:7" x14ac:dyDescent="0.35">
      <c r="A435" s="676"/>
      <c r="B435" s="559"/>
      <c r="C435" s="559"/>
      <c r="D435" s="676"/>
      <c r="E435" s="676"/>
      <c r="F435" s="677"/>
      <c r="G435" s="677"/>
    </row>
    <row r="436" spans="1:7" x14ac:dyDescent="0.35">
      <c r="A436" s="559"/>
      <c r="B436" s="559" t="s">
        <v>693</v>
      </c>
      <c r="C436" s="559"/>
      <c r="D436" s="676"/>
      <c r="E436" s="676"/>
      <c r="F436" s="677"/>
      <c r="G436" s="677"/>
    </row>
    <row r="437" spans="1:7" x14ac:dyDescent="0.35">
      <c r="A437" s="559" t="s">
        <v>2587</v>
      </c>
      <c r="B437" s="38" t="s">
        <v>1264</v>
      </c>
      <c r="C437" s="658"/>
      <c r="D437" s="658"/>
      <c r="E437" s="676"/>
      <c r="F437" s="629" t="str">
        <f>IF($C$461=0,"",IF(C437="[for completion]","",IF(C437="","",C437/$C$461)))</f>
        <v/>
      </c>
      <c r="G437" s="629" t="str">
        <f>IF($D$461=0,"",IF(D437="[for completion]","",IF(D437="","",D437/$D$461)))</f>
        <v/>
      </c>
    </row>
    <row r="438" spans="1:7" x14ac:dyDescent="0.35">
      <c r="A438" s="559" t="s">
        <v>2588</v>
      </c>
      <c r="B438" s="38" t="s">
        <v>1265</v>
      </c>
      <c r="C438" s="658"/>
      <c r="D438" s="658"/>
      <c r="E438" s="676"/>
      <c r="F438" s="629" t="str">
        <f t="shared" ref="F438:F460" si="20">IF($C$461=0,"",IF(C438="[for completion]","",IF(C438="","",C438/$C$461)))</f>
        <v/>
      </c>
      <c r="G438" s="629" t="str">
        <f t="shared" ref="G438:G460" si="21">IF($D$461=0,"",IF(D438="[for completion]","",IF(D438="","",D438/$D$461)))</f>
        <v/>
      </c>
    </row>
    <row r="439" spans="1:7" x14ac:dyDescent="0.35">
      <c r="A439" s="559" t="s">
        <v>2589</v>
      </c>
      <c r="B439" s="38" t="s">
        <v>1266</v>
      </c>
      <c r="C439" s="658"/>
      <c r="D439" s="658"/>
      <c r="E439" s="676"/>
      <c r="F439" s="629" t="str">
        <f t="shared" si="20"/>
        <v/>
      </c>
      <c r="G439" s="629" t="str">
        <f t="shared" si="21"/>
        <v/>
      </c>
    </row>
    <row r="440" spans="1:7" x14ac:dyDescent="0.35">
      <c r="A440" s="559" t="s">
        <v>2590</v>
      </c>
      <c r="B440" s="38" t="s">
        <v>1267</v>
      </c>
      <c r="C440" s="658"/>
      <c r="D440" s="658"/>
      <c r="E440" s="676"/>
      <c r="F440" s="629" t="str">
        <f t="shared" si="20"/>
        <v/>
      </c>
      <c r="G440" s="629" t="str">
        <f t="shared" si="21"/>
        <v/>
      </c>
    </row>
    <row r="441" spans="1:7" x14ac:dyDescent="0.35">
      <c r="A441" s="559" t="s">
        <v>2591</v>
      </c>
      <c r="B441" s="38" t="s">
        <v>1268</v>
      </c>
      <c r="C441" s="658"/>
      <c r="D441" s="658"/>
      <c r="E441" s="676"/>
      <c r="F441" s="629" t="str">
        <f t="shared" si="20"/>
        <v/>
      </c>
      <c r="G441" s="629" t="str">
        <f t="shared" si="21"/>
        <v/>
      </c>
    </row>
    <row r="442" spans="1:7" x14ac:dyDescent="0.35">
      <c r="A442" s="559" t="s">
        <v>2592</v>
      </c>
      <c r="B442" s="38" t="s">
        <v>1269</v>
      </c>
      <c r="C442" s="658"/>
      <c r="D442" s="658"/>
      <c r="E442" s="676"/>
      <c r="F442" s="629" t="str">
        <f t="shared" si="20"/>
        <v/>
      </c>
      <c r="G442" s="629" t="str">
        <f t="shared" si="21"/>
        <v/>
      </c>
    </row>
    <row r="443" spans="1:7" x14ac:dyDescent="0.35">
      <c r="A443" s="559" t="s">
        <v>2593</v>
      </c>
      <c r="B443" s="645"/>
      <c r="C443" s="658"/>
      <c r="D443" s="658"/>
      <c r="E443" s="676"/>
      <c r="F443" s="629" t="str">
        <f t="shared" si="20"/>
        <v/>
      </c>
      <c r="G443" s="629" t="str">
        <f t="shared" si="21"/>
        <v/>
      </c>
    </row>
    <row r="444" spans="1:7" x14ac:dyDescent="0.35">
      <c r="A444" s="559" t="s">
        <v>2594</v>
      </c>
      <c r="B444" s="645"/>
      <c r="C444" s="658"/>
      <c r="D444" s="679"/>
      <c r="E444" s="676"/>
      <c r="F444" s="629" t="str">
        <f t="shared" si="20"/>
        <v/>
      </c>
      <c r="G444" s="629" t="str">
        <f t="shared" si="21"/>
        <v/>
      </c>
    </row>
    <row r="445" spans="1:7" x14ac:dyDescent="0.35">
      <c r="A445" s="559" t="s">
        <v>2595</v>
      </c>
      <c r="B445" s="645"/>
      <c r="C445" s="658"/>
      <c r="D445" s="679"/>
      <c r="E445" s="676"/>
      <c r="F445" s="629" t="str">
        <f t="shared" si="20"/>
        <v/>
      </c>
      <c r="G445" s="629" t="str">
        <f t="shared" si="21"/>
        <v/>
      </c>
    </row>
    <row r="446" spans="1:7" hidden="1" x14ac:dyDescent="0.35">
      <c r="A446" s="559" t="s">
        <v>2596</v>
      </c>
      <c r="B446" s="645"/>
      <c r="C446" s="658"/>
      <c r="D446" s="679"/>
      <c r="E446" s="645"/>
      <c r="F446" s="629" t="str">
        <f t="shared" si="20"/>
        <v/>
      </c>
      <c r="G446" s="629" t="str">
        <f t="shared" si="21"/>
        <v/>
      </c>
    </row>
    <row r="447" spans="1:7" hidden="1" x14ac:dyDescent="0.35">
      <c r="A447" s="559" t="s">
        <v>2597</v>
      </c>
      <c r="B447" s="645"/>
      <c r="C447" s="658"/>
      <c r="D447" s="679"/>
      <c r="E447" s="645"/>
      <c r="F447" s="629" t="str">
        <f t="shared" si="20"/>
        <v/>
      </c>
      <c r="G447" s="629" t="str">
        <f t="shared" si="21"/>
        <v/>
      </c>
    </row>
    <row r="448" spans="1:7" hidden="1" x14ac:dyDescent="0.35">
      <c r="A448" s="559" t="s">
        <v>2598</v>
      </c>
      <c r="B448" s="645"/>
      <c r="C448" s="658"/>
      <c r="D448" s="679"/>
      <c r="E448" s="645"/>
      <c r="F448" s="629" t="str">
        <f t="shared" si="20"/>
        <v/>
      </c>
      <c r="G448" s="629" t="str">
        <f t="shared" si="21"/>
        <v/>
      </c>
    </row>
    <row r="449" spans="1:7" hidden="1" x14ac:dyDescent="0.35">
      <c r="A449" s="559" t="s">
        <v>2599</v>
      </c>
      <c r="B449" s="645"/>
      <c r="C449" s="658"/>
      <c r="D449" s="679"/>
      <c r="E449" s="645"/>
      <c r="F449" s="629" t="str">
        <f t="shared" si="20"/>
        <v/>
      </c>
      <c r="G449" s="629" t="str">
        <f t="shared" si="21"/>
        <v/>
      </c>
    </row>
    <row r="450" spans="1:7" hidden="1" x14ac:dyDescent="0.35">
      <c r="A450" s="559" t="s">
        <v>2600</v>
      </c>
      <c r="B450" s="645"/>
      <c r="C450" s="658"/>
      <c r="D450" s="679"/>
      <c r="E450" s="645"/>
      <c r="F450" s="629" t="str">
        <f t="shared" si="20"/>
        <v/>
      </c>
      <c r="G450" s="629" t="str">
        <f t="shared" si="21"/>
        <v/>
      </c>
    </row>
    <row r="451" spans="1:7" hidden="1" x14ac:dyDescent="0.35">
      <c r="A451" s="559" t="s">
        <v>2601</v>
      </c>
      <c r="B451" s="645"/>
      <c r="C451" s="658"/>
      <c r="D451" s="679"/>
      <c r="E451" s="645"/>
      <c r="F451" s="629" t="str">
        <f t="shared" si="20"/>
        <v/>
      </c>
      <c r="G451" s="629" t="str">
        <f t="shared" si="21"/>
        <v/>
      </c>
    </row>
    <row r="452" spans="1:7" hidden="1" x14ac:dyDescent="0.35">
      <c r="A452" s="559" t="s">
        <v>2602</v>
      </c>
      <c r="B452" s="645"/>
      <c r="C452" s="658"/>
      <c r="D452" s="679"/>
      <c r="E452" s="559"/>
      <c r="F452" s="629" t="str">
        <f t="shared" si="20"/>
        <v/>
      </c>
      <c r="G452" s="629" t="str">
        <f t="shared" si="21"/>
        <v/>
      </c>
    </row>
    <row r="453" spans="1:7" hidden="1" x14ac:dyDescent="0.35">
      <c r="A453" s="559" t="s">
        <v>2603</v>
      </c>
      <c r="B453" s="645"/>
      <c r="C453" s="658"/>
      <c r="D453" s="679"/>
      <c r="E453" s="680"/>
      <c r="F453" s="629" t="str">
        <f t="shared" si="20"/>
        <v/>
      </c>
      <c r="G453" s="629" t="str">
        <f t="shared" si="21"/>
        <v/>
      </c>
    </row>
    <row r="454" spans="1:7" hidden="1" x14ac:dyDescent="0.35">
      <c r="A454" s="559" t="s">
        <v>2604</v>
      </c>
      <c r="B454" s="645"/>
      <c r="C454" s="658"/>
      <c r="D454" s="679"/>
      <c r="E454" s="680"/>
      <c r="F454" s="629" t="str">
        <f t="shared" si="20"/>
        <v/>
      </c>
      <c r="G454" s="629" t="str">
        <f t="shared" si="21"/>
        <v/>
      </c>
    </row>
    <row r="455" spans="1:7" hidden="1" x14ac:dyDescent="0.35">
      <c r="A455" s="559" t="s">
        <v>2605</v>
      </c>
      <c r="B455" s="645"/>
      <c r="C455" s="658"/>
      <c r="D455" s="679"/>
      <c r="E455" s="680"/>
      <c r="F455" s="629" t="str">
        <f t="shared" si="20"/>
        <v/>
      </c>
      <c r="G455" s="629" t="str">
        <f t="shared" si="21"/>
        <v/>
      </c>
    </row>
    <row r="456" spans="1:7" hidden="1" x14ac:dyDescent="0.35">
      <c r="A456" s="559" t="s">
        <v>2606</v>
      </c>
      <c r="B456" s="645"/>
      <c r="C456" s="658"/>
      <c r="D456" s="679"/>
      <c r="E456" s="680"/>
      <c r="F456" s="629" t="str">
        <f t="shared" si="20"/>
        <v/>
      </c>
      <c r="G456" s="629" t="str">
        <f t="shared" si="21"/>
        <v/>
      </c>
    </row>
    <row r="457" spans="1:7" hidden="1" x14ac:dyDescent="0.35">
      <c r="A457" s="559" t="s">
        <v>2607</v>
      </c>
      <c r="B457" s="645"/>
      <c r="C457" s="658"/>
      <c r="D457" s="679"/>
      <c r="E457" s="680"/>
      <c r="F457" s="629" t="str">
        <f t="shared" si="20"/>
        <v/>
      </c>
      <c r="G457" s="629" t="str">
        <f t="shared" si="21"/>
        <v/>
      </c>
    </row>
    <row r="458" spans="1:7" hidden="1" x14ac:dyDescent="0.35">
      <c r="A458" s="559" t="s">
        <v>2608</v>
      </c>
      <c r="B458" s="645"/>
      <c r="C458" s="658"/>
      <c r="D458" s="679"/>
      <c r="E458" s="680"/>
      <c r="F458" s="629" t="str">
        <f t="shared" si="20"/>
        <v/>
      </c>
      <c r="G458" s="629" t="str">
        <f t="shared" si="21"/>
        <v/>
      </c>
    </row>
    <row r="459" spans="1:7" x14ac:dyDescent="0.35">
      <c r="A459" s="559" t="s">
        <v>2609</v>
      </c>
      <c r="B459" s="645"/>
      <c r="C459" s="658"/>
      <c r="D459" s="679"/>
      <c r="E459" s="680"/>
      <c r="F459" s="629" t="str">
        <f t="shared" si="20"/>
        <v/>
      </c>
      <c r="G459" s="629" t="str">
        <f t="shared" si="21"/>
        <v/>
      </c>
    </row>
    <row r="460" spans="1:7" x14ac:dyDescent="0.35">
      <c r="A460" s="559" t="s">
        <v>2610</v>
      </c>
      <c r="B460" s="645"/>
      <c r="C460" s="658"/>
      <c r="D460" s="679"/>
      <c r="E460" s="680"/>
      <c r="F460" s="629" t="str">
        <f t="shared" si="20"/>
        <v/>
      </c>
      <c r="G460" s="629" t="str">
        <f t="shared" si="21"/>
        <v/>
      </c>
    </row>
    <row r="461" spans="1:7" x14ac:dyDescent="0.35">
      <c r="A461" s="559" t="s">
        <v>2611</v>
      </c>
      <c r="B461" s="645" t="s">
        <v>94</v>
      </c>
      <c r="C461" s="654">
        <v>0</v>
      </c>
      <c r="D461" s="655">
        <v>0</v>
      </c>
      <c r="E461" s="680"/>
      <c r="F461" s="682">
        <f>SUM(F437:F460)</f>
        <v>0</v>
      </c>
      <c r="G461" s="682">
        <f>SUM(G437:G460)</f>
        <v>0</v>
      </c>
    </row>
    <row r="462" spans="1:7" x14ac:dyDescent="0.35">
      <c r="A462" s="40"/>
      <c r="B462" s="40" t="s">
        <v>2155</v>
      </c>
      <c r="C462" s="40" t="s">
        <v>688</v>
      </c>
      <c r="D462" s="40" t="s">
        <v>689</v>
      </c>
      <c r="E462" s="40"/>
      <c r="F462" s="40" t="s">
        <v>517</v>
      </c>
      <c r="G462" s="40" t="s">
        <v>690</v>
      </c>
    </row>
    <row r="463" spans="1:7" x14ac:dyDescent="0.35">
      <c r="A463" s="559" t="s">
        <v>2612</v>
      </c>
      <c r="B463" s="559" t="s">
        <v>721</v>
      </c>
      <c r="C463" s="668"/>
      <c r="D463" s="559"/>
      <c r="E463" s="559"/>
      <c r="F463" s="559"/>
      <c r="G463" s="559"/>
    </row>
    <row r="464" spans="1:7" x14ac:dyDescent="0.35">
      <c r="A464" s="559"/>
      <c r="B464" s="559"/>
      <c r="C464" s="559"/>
      <c r="D464" s="559"/>
      <c r="E464" s="559"/>
      <c r="F464" s="559"/>
      <c r="G464" s="559"/>
    </row>
    <row r="465" spans="1:7" x14ac:dyDescent="0.35">
      <c r="A465" s="559"/>
      <c r="B465" s="645" t="s">
        <v>722</v>
      </c>
      <c r="C465" s="559"/>
      <c r="D465" s="559"/>
      <c r="E465" s="559"/>
      <c r="F465" s="559"/>
      <c r="G465" s="559"/>
    </row>
    <row r="466" spans="1:7" x14ac:dyDescent="0.35">
      <c r="A466" s="559" t="s">
        <v>2613</v>
      </c>
      <c r="B466" s="559" t="s">
        <v>724</v>
      </c>
      <c r="C466" s="658"/>
      <c r="D466" s="679"/>
      <c r="E466" s="559"/>
      <c r="F466" s="629" t="str">
        <f>IF($C$474=0,"",IF(C466="[for completion]","",IF(C466="","",C466/$C$474)))</f>
        <v/>
      </c>
      <c r="G466" s="629" t="str">
        <f>IF($D$474=0,"",IF(D466="[for completion]","",IF(D466="","",D466/$D$474)))</f>
        <v/>
      </c>
    </row>
    <row r="467" spans="1:7" x14ac:dyDescent="0.35">
      <c r="A467" s="559" t="s">
        <v>2614</v>
      </c>
      <c r="B467" s="559" t="s">
        <v>726</v>
      </c>
      <c r="C467" s="658"/>
      <c r="D467" s="679"/>
      <c r="E467" s="559"/>
      <c r="F467" s="629" t="str">
        <f t="shared" ref="F467:F473" si="22">IF($C$474=0,"",IF(C467="[for completion]","",IF(C467="","",C467/$C$474)))</f>
        <v/>
      </c>
      <c r="G467" s="629" t="str">
        <f t="shared" ref="G467:G473" si="23">IF($D$474=0,"",IF(D467="[for completion]","",IF(D467="","",D467/$D$474)))</f>
        <v/>
      </c>
    </row>
    <row r="468" spans="1:7" x14ac:dyDescent="0.35">
      <c r="A468" s="559" t="s">
        <v>2615</v>
      </c>
      <c r="B468" s="559" t="s">
        <v>728</v>
      </c>
      <c r="C468" s="658"/>
      <c r="D468" s="679"/>
      <c r="E468" s="559"/>
      <c r="F468" s="629" t="str">
        <f t="shared" si="22"/>
        <v/>
      </c>
      <c r="G468" s="629" t="str">
        <f t="shared" si="23"/>
        <v/>
      </c>
    </row>
    <row r="469" spans="1:7" x14ac:dyDescent="0.35">
      <c r="A469" s="559" t="s">
        <v>2616</v>
      </c>
      <c r="B469" s="559" t="s">
        <v>730</v>
      </c>
      <c r="C469" s="658"/>
      <c r="D469" s="679"/>
      <c r="E469" s="559"/>
      <c r="F469" s="629" t="str">
        <f t="shared" si="22"/>
        <v/>
      </c>
      <c r="G469" s="629" t="str">
        <f t="shared" si="23"/>
        <v/>
      </c>
    </row>
    <row r="470" spans="1:7" x14ac:dyDescent="0.35">
      <c r="A470" s="559" t="s">
        <v>2617</v>
      </c>
      <c r="B470" s="559" t="s">
        <v>732</v>
      </c>
      <c r="C470" s="658"/>
      <c r="D470" s="679"/>
      <c r="E470" s="559"/>
      <c r="F470" s="629" t="str">
        <f t="shared" si="22"/>
        <v/>
      </c>
      <c r="G470" s="629" t="str">
        <f t="shared" si="23"/>
        <v/>
      </c>
    </row>
    <row r="471" spans="1:7" x14ac:dyDescent="0.35">
      <c r="A471" s="559" t="s">
        <v>2618</v>
      </c>
      <c r="B471" s="559" t="s">
        <v>734</v>
      </c>
      <c r="C471" s="658"/>
      <c r="D471" s="679"/>
      <c r="E471" s="559"/>
      <c r="F471" s="629" t="str">
        <f t="shared" si="22"/>
        <v/>
      </c>
      <c r="G471" s="629" t="str">
        <f t="shared" si="23"/>
        <v/>
      </c>
    </row>
    <row r="472" spans="1:7" x14ac:dyDescent="0.35">
      <c r="A472" s="559" t="s">
        <v>2619</v>
      </c>
      <c r="B472" s="559" t="s">
        <v>736</v>
      </c>
      <c r="C472" s="658"/>
      <c r="D472" s="679"/>
      <c r="E472" s="559"/>
      <c r="F472" s="629" t="str">
        <f t="shared" si="22"/>
        <v/>
      </c>
      <c r="G472" s="629" t="str">
        <f t="shared" si="23"/>
        <v/>
      </c>
    </row>
    <row r="473" spans="1:7" x14ac:dyDescent="0.35">
      <c r="A473" s="559" t="s">
        <v>2620</v>
      </c>
      <c r="B473" s="559" t="s">
        <v>738</v>
      </c>
      <c r="C473" s="658"/>
      <c r="D473" s="679"/>
      <c r="E473" s="559"/>
      <c r="F473" s="629" t="str">
        <f t="shared" si="22"/>
        <v/>
      </c>
      <c r="G473" s="629" t="str">
        <f t="shared" si="23"/>
        <v/>
      </c>
    </row>
    <row r="474" spans="1:7" x14ac:dyDescent="0.35">
      <c r="A474" s="559" t="s">
        <v>2621</v>
      </c>
      <c r="B474" s="681" t="s">
        <v>94</v>
      </c>
      <c r="C474" s="659">
        <v>0</v>
      </c>
      <c r="D474" s="655">
        <v>0</v>
      </c>
      <c r="E474" s="559"/>
      <c r="F474" s="639">
        <f>SUM(F466:F473)</f>
        <v>0</v>
      </c>
      <c r="G474" s="639">
        <f>SUM(G466:G473)</f>
        <v>0</v>
      </c>
    </row>
    <row r="475" spans="1:7" x14ac:dyDescent="0.35">
      <c r="A475" s="559" t="s">
        <v>2622</v>
      </c>
      <c r="B475" s="656" t="s">
        <v>741</v>
      </c>
      <c r="C475" s="658"/>
      <c r="D475" s="679"/>
      <c r="E475" s="559"/>
      <c r="F475" s="629" t="s">
        <v>1614</v>
      </c>
      <c r="G475" s="629" t="s">
        <v>1614</v>
      </c>
    </row>
    <row r="476" spans="1:7" x14ac:dyDescent="0.35">
      <c r="A476" s="559" t="s">
        <v>2623</v>
      </c>
      <c r="B476" s="656" t="s">
        <v>743</v>
      </c>
      <c r="C476" s="658"/>
      <c r="D476" s="679"/>
      <c r="E476" s="559"/>
      <c r="F476" s="629" t="s">
        <v>1614</v>
      </c>
      <c r="G476" s="629" t="s">
        <v>1614</v>
      </c>
    </row>
    <row r="477" spans="1:7" x14ac:dyDescent="0.35">
      <c r="A477" s="559" t="s">
        <v>2624</v>
      </c>
      <c r="B477" s="656" t="s">
        <v>745</v>
      </c>
      <c r="C477" s="658"/>
      <c r="D477" s="679"/>
      <c r="E477" s="559"/>
      <c r="F477" s="629" t="s">
        <v>1614</v>
      </c>
      <c r="G477" s="629" t="s">
        <v>1614</v>
      </c>
    </row>
    <row r="478" spans="1:7" x14ac:dyDescent="0.35">
      <c r="A478" s="559" t="s">
        <v>2625</v>
      </c>
      <c r="B478" s="656" t="s">
        <v>747</v>
      </c>
      <c r="C478" s="658"/>
      <c r="D478" s="679"/>
      <c r="E478" s="559"/>
      <c r="F478" s="629" t="s">
        <v>1614</v>
      </c>
      <c r="G478" s="629" t="s">
        <v>1614</v>
      </c>
    </row>
    <row r="479" spans="1:7" x14ac:dyDescent="0.35">
      <c r="A479" s="559" t="s">
        <v>2626</v>
      </c>
      <c r="B479" s="656" t="s">
        <v>749</v>
      </c>
      <c r="C479" s="658"/>
      <c r="D479" s="679"/>
      <c r="E479" s="559"/>
      <c r="F479" s="629" t="s">
        <v>1614</v>
      </c>
      <c r="G479" s="629" t="s">
        <v>1614</v>
      </c>
    </row>
    <row r="480" spans="1:7" x14ac:dyDescent="0.35">
      <c r="A480" s="559" t="s">
        <v>2627</v>
      </c>
      <c r="B480" s="656" t="s">
        <v>751</v>
      </c>
      <c r="C480" s="658"/>
      <c r="D480" s="679"/>
      <c r="E480" s="559"/>
      <c r="F480" s="629" t="s">
        <v>1614</v>
      </c>
      <c r="G480" s="629" t="s">
        <v>1614</v>
      </c>
    </row>
    <row r="481" spans="1:7" x14ac:dyDescent="0.35">
      <c r="A481" s="559" t="s">
        <v>2628</v>
      </c>
      <c r="B481" s="656"/>
      <c r="C481" s="559"/>
      <c r="D481" s="559"/>
      <c r="E481" s="559"/>
      <c r="F481" s="684"/>
      <c r="G481" s="684"/>
    </row>
    <row r="482" spans="1:7" x14ac:dyDescent="0.35">
      <c r="A482" s="559" t="s">
        <v>2629</v>
      </c>
      <c r="B482" s="656"/>
      <c r="C482" s="559"/>
      <c r="D482" s="559"/>
      <c r="E482" s="559"/>
      <c r="F482" s="684"/>
      <c r="G482" s="684"/>
    </row>
    <row r="483" spans="1:7" x14ac:dyDescent="0.35">
      <c r="A483" s="559" t="s">
        <v>2630</v>
      </c>
      <c r="B483" s="656"/>
      <c r="C483" s="559"/>
      <c r="D483" s="559"/>
      <c r="E483" s="559"/>
      <c r="F483" s="680"/>
      <c r="G483" s="680"/>
    </row>
    <row r="484" spans="1:7" x14ac:dyDescent="0.35">
      <c r="A484" s="40"/>
      <c r="B484" s="40" t="s">
        <v>2156</v>
      </c>
      <c r="C484" s="40" t="s">
        <v>688</v>
      </c>
      <c r="D484" s="40" t="s">
        <v>689</v>
      </c>
      <c r="E484" s="40"/>
      <c r="F484" s="40" t="s">
        <v>517</v>
      </c>
      <c r="G484" s="40" t="s">
        <v>690</v>
      </c>
    </row>
    <row r="485" spans="1:7" x14ac:dyDescent="0.35">
      <c r="A485" s="559" t="s">
        <v>2631</v>
      </c>
      <c r="B485" s="559" t="s">
        <v>721</v>
      </c>
      <c r="C485" s="668"/>
      <c r="D485" s="559"/>
      <c r="E485" s="559"/>
      <c r="F485" s="559"/>
      <c r="G485" s="559"/>
    </row>
    <row r="486" spans="1:7" x14ac:dyDescent="0.35">
      <c r="A486" s="559"/>
      <c r="B486" s="559"/>
      <c r="C486" s="559"/>
      <c r="D486" s="559"/>
      <c r="E486" s="559"/>
      <c r="F486" s="559"/>
      <c r="G486" s="559"/>
    </row>
    <row r="487" spans="1:7" x14ac:dyDescent="0.35">
      <c r="A487" s="559"/>
      <c r="B487" s="645" t="s">
        <v>722</v>
      </c>
      <c r="C487" s="559"/>
      <c r="D487" s="559"/>
      <c r="E487" s="559"/>
      <c r="F487" s="559"/>
      <c r="G487" s="559"/>
    </row>
    <row r="488" spans="1:7" x14ac:dyDescent="0.35">
      <c r="A488" s="559" t="s">
        <v>2632</v>
      </c>
      <c r="B488" s="559" t="s">
        <v>724</v>
      </c>
      <c r="C488" s="658"/>
      <c r="D488" s="679"/>
      <c r="E488" s="559"/>
      <c r="F488" s="629" t="str">
        <f>IF($C$496=0,"",IF(C488="[for completion]","",IF(C488="","",C488/$C$496)))</f>
        <v/>
      </c>
      <c r="G488" s="629" t="str">
        <f>IF($D$496=0,"",IF(D488="[for completion]","",IF(D488="","",D488/$D$496)))</f>
        <v/>
      </c>
    </row>
    <row r="489" spans="1:7" x14ac:dyDescent="0.35">
      <c r="A489" s="559" t="s">
        <v>2633</v>
      </c>
      <c r="B489" s="559" t="s">
        <v>726</v>
      </c>
      <c r="C489" s="658"/>
      <c r="D489" s="679"/>
      <c r="E489" s="559"/>
      <c r="F489" s="629" t="str">
        <f t="shared" ref="F489:F495" si="24">IF($C$496=0,"",IF(C489="[for completion]","",IF(C489="","",C489/$C$496)))</f>
        <v/>
      </c>
      <c r="G489" s="629" t="str">
        <f t="shared" ref="G489:G495" si="25">IF($D$496=0,"",IF(D489="[for completion]","",IF(D489="","",D489/$D$496)))</f>
        <v/>
      </c>
    </row>
    <row r="490" spans="1:7" x14ac:dyDescent="0.35">
      <c r="A490" s="559" t="s">
        <v>2634</v>
      </c>
      <c r="B490" s="559" t="s">
        <v>728</v>
      </c>
      <c r="C490" s="658"/>
      <c r="D490" s="679"/>
      <c r="E490" s="559"/>
      <c r="F490" s="629" t="str">
        <f t="shared" si="24"/>
        <v/>
      </c>
      <c r="G490" s="629" t="str">
        <f t="shared" si="25"/>
        <v/>
      </c>
    </row>
    <row r="491" spans="1:7" x14ac:dyDescent="0.35">
      <c r="A491" s="559" t="s">
        <v>2635</v>
      </c>
      <c r="B491" s="559" t="s">
        <v>730</v>
      </c>
      <c r="C491" s="658"/>
      <c r="D491" s="679"/>
      <c r="E491" s="559"/>
      <c r="F491" s="629" t="str">
        <f t="shared" si="24"/>
        <v/>
      </c>
      <c r="G491" s="629" t="str">
        <f t="shared" si="25"/>
        <v/>
      </c>
    </row>
    <row r="492" spans="1:7" x14ac:dyDescent="0.35">
      <c r="A492" s="559" t="s">
        <v>2636</v>
      </c>
      <c r="B492" s="559" t="s">
        <v>732</v>
      </c>
      <c r="C492" s="658"/>
      <c r="D492" s="679"/>
      <c r="E492" s="559"/>
      <c r="F492" s="629" t="str">
        <f t="shared" si="24"/>
        <v/>
      </c>
      <c r="G492" s="629" t="str">
        <f t="shared" si="25"/>
        <v/>
      </c>
    </row>
    <row r="493" spans="1:7" x14ac:dyDescent="0.35">
      <c r="A493" s="559" t="s">
        <v>2637</v>
      </c>
      <c r="B493" s="559" t="s">
        <v>734</v>
      </c>
      <c r="C493" s="658"/>
      <c r="D493" s="679"/>
      <c r="E493" s="559"/>
      <c r="F493" s="629" t="str">
        <f t="shared" si="24"/>
        <v/>
      </c>
      <c r="G493" s="629" t="str">
        <f t="shared" si="25"/>
        <v/>
      </c>
    </row>
    <row r="494" spans="1:7" x14ac:dyDescent="0.35">
      <c r="A494" s="559" t="s">
        <v>2638</v>
      </c>
      <c r="B494" s="559" t="s">
        <v>736</v>
      </c>
      <c r="C494" s="658"/>
      <c r="D494" s="679"/>
      <c r="E494" s="559"/>
      <c r="F494" s="629" t="str">
        <f t="shared" si="24"/>
        <v/>
      </c>
      <c r="G494" s="629" t="str">
        <f t="shared" si="25"/>
        <v/>
      </c>
    </row>
    <row r="495" spans="1:7" x14ac:dyDescent="0.35">
      <c r="A495" s="559" t="s">
        <v>2639</v>
      </c>
      <c r="B495" s="559" t="s">
        <v>738</v>
      </c>
      <c r="C495" s="658"/>
      <c r="D495" s="679"/>
      <c r="E495" s="559"/>
      <c r="F495" s="629" t="str">
        <f t="shared" si="24"/>
        <v/>
      </c>
      <c r="G495" s="629" t="str">
        <f t="shared" si="25"/>
        <v/>
      </c>
    </row>
    <row r="496" spans="1:7" x14ac:dyDescent="0.35">
      <c r="A496" s="559" t="s">
        <v>2640</v>
      </c>
      <c r="B496" s="681" t="s">
        <v>94</v>
      </c>
      <c r="C496" s="659">
        <v>0</v>
      </c>
      <c r="D496" s="683">
        <v>0</v>
      </c>
      <c r="E496" s="559"/>
      <c r="F496" s="639">
        <f>SUM(F488:F495)</f>
        <v>0</v>
      </c>
      <c r="G496" s="639">
        <f>SUM(G488:G495)</f>
        <v>0</v>
      </c>
    </row>
    <row r="497" spans="1:7" x14ac:dyDescent="0.35">
      <c r="A497" s="559" t="s">
        <v>2641</v>
      </c>
      <c r="B497" s="656" t="s">
        <v>741</v>
      </c>
      <c r="C497" s="659"/>
      <c r="D497" s="683"/>
      <c r="E497" s="559"/>
      <c r="F497" s="629" t="s">
        <v>1614</v>
      </c>
      <c r="G497" s="629" t="s">
        <v>1614</v>
      </c>
    </row>
    <row r="498" spans="1:7" x14ac:dyDescent="0.35">
      <c r="A498" s="559" t="s">
        <v>2642</v>
      </c>
      <c r="B498" s="656" t="s">
        <v>743</v>
      </c>
      <c r="C498" s="659"/>
      <c r="D498" s="683"/>
      <c r="E498" s="559"/>
      <c r="F498" s="629" t="s">
        <v>1614</v>
      </c>
      <c r="G498" s="629" t="s">
        <v>1614</v>
      </c>
    </row>
    <row r="499" spans="1:7" x14ac:dyDescent="0.35">
      <c r="A499" s="559" t="s">
        <v>2643</v>
      </c>
      <c r="B499" s="656" t="s">
        <v>745</v>
      </c>
      <c r="C499" s="659"/>
      <c r="D499" s="683"/>
      <c r="E499" s="559"/>
      <c r="F499" s="629" t="s">
        <v>1614</v>
      </c>
      <c r="G499" s="629" t="s">
        <v>1614</v>
      </c>
    </row>
    <row r="500" spans="1:7" x14ac:dyDescent="0.35">
      <c r="A500" s="559" t="s">
        <v>2644</v>
      </c>
      <c r="B500" s="656" t="s">
        <v>747</v>
      </c>
      <c r="C500" s="659"/>
      <c r="D500" s="683"/>
      <c r="E500" s="559"/>
      <c r="F500" s="629" t="s">
        <v>1614</v>
      </c>
      <c r="G500" s="629" t="s">
        <v>1614</v>
      </c>
    </row>
    <row r="501" spans="1:7" x14ac:dyDescent="0.35">
      <c r="A501" s="559" t="s">
        <v>2645</v>
      </c>
      <c r="B501" s="656" t="s">
        <v>749</v>
      </c>
      <c r="C501" s="659"/>
      <c r="D501" s="683"/>
      <c r="E501" s="559"/>
      <c r="F501" s="629" t="s">
        <v>1614</v>
      </c>
      <c r="G501" s="629" t="s">
        <v>1614</v>
      </c>
    </row>
    <row r="502" spans="1:7" x14ac:dyDescent="0.35">
      <c r="A502" s="559" t="s">
        <v>2646</v>
      </c>
      <c r="B502" s="656" t="s">
        <v>751</v>
      </c>
      <c r="C502" s="659"/>
      <c r="D502" s="683"/>
      <c r="E502" s="559"/>
      <c r="F502" s="629" t="s">
        <v>1614</v>
      </c>
      <c r="G502" s="629" t="s">
        <v>1614</v>
      </c>
    </row>
    <row r="503" spans="1:7" x14ac:dyDescent="0.35">
      <c r="A503" s="559" t="s">
        <v>2647</v>
      </c>
      <c r="B503" s="656"/>
      <c r="C503" s="559"/>
      <c r="D503" s="559"/>
      <c r="E503" s="559"/>
      <c r="F503" s="629"/>
      <c r="G503" s="629"/>
    </row>
    <row r="504" spans="1:7" x14ac:dyDescent="0.35">
      <c r="A504" s="559" t="s">
        <v>2648</v>
      </c>
      <c r="B504" s="656"/>
      <c r="C504" s="559"/>
      <c r="D504" s="559"/>
      <c r="E504" s="559"/>
      <c r="F504" s="629"/>
      <c r="G504" s="629"/>
    </row>
    <row r="505" spans="1:7" x14ac:dyDescent="0.35">
      <c r="A505" s="559" t="s">
        <v>2649</v>
      </c>
      <c r="B505" s="656"/>
      <c r="C505" s="559"/>
      <c r="D505" s="559"/>
      <c r="E505" s="559"/>
      <c r="F505" s="629"/>
      <c r="G505" s="639"/>
    </row>
    <row r="506" spans="1:7" x14ac:dyDescent="0.35">
      <c r="A506" s="40"/>
      <c r="B506" s="40" t="s">
        <v>2157</v>
      </c>
      <c r="C506" s="40" t="s">
        <v>808</v>
      </c>
      <c r="D506" s="40" t="s">
        <v>2650</v>
      </c>
      <c r="E506" s="40"/>
      <c r="F506" s="40"/>
      <c r="G506" s="40"/>
    </row>
    <row r="507" spans="1:7" x14ac:dyDescent="0.35">
      <c r="A507" s="559" t="s">
        <v>2651</v>
      </c>
      <c r="B507" s="645" t="s">
        <v>809</v>
      </c>
      <c r="C507" s="668"/>
      <c r="D507" s="668"/>
      <c r="E507" s="559"/>
      <c r="F507" s="559"/>
      <c r="G507" s="559"/>
    </row>
    <row r="508" spans="1:7" x14ac:dyDescent="0.35">
      <c r="A508" s="559" t="s">
        <v>2652</v>
      </c>
      <c r="B508" s="645" t="s">
        <v>810</v>
      </c>
      <c r="C508" s="668"/>
      <c r="D508" s="668"/>
      <c r="E508" s="559"/>
      <c r="F508" s="559"/>
      <c r="G508" s="559"/>
    </row>
    <row r="509" spans="1:7" x14ac:dyDescent="0.35">
      <c r="A509" s="559" t="s">
        <v>2653</v>
      </c>
      <c r="B509" s="645" t="s">
        <v>811</v>
      </c>
      <c r="C509" s="668"/>
      <c r="D509" s="668"/>
      <c r="E509" s="559"/>
      <c r="F509" s="559"/>
      <c r="G509" s="559"/>
    </row>
    <row r="510" spans="1:7" x14ac:dyDescent="0.35">
      <c r="A510" s="559" t="s">
        <v>2654</v>
      </c>
      <c r="B510" s="645" t="s">
        <v>812</v>
      </c>
      <c r="C510" s="668"/>
      <c r="D510" s="668"/>
      <c r="E510" s="559"/>
      <c r="F510" s="559"/>
      <c r="G510" s="559"/>
    </row>
    <row r="511" spans="1:7" x14ac:dyDescent="0.35">
      <c r="A511" s="559" t="s">
        <v>2655</v>
      </c>
      <c r="B511" s="645" t="s">
        <v>813</v>
      </c>
      <c r="C511" s="668"/>
      <c r="D511" s="668"/>
      <c r="E511" s="559"/>
      <c r="F511" s="559"/>
      <c r="G511" s="559"/>
    </row>
    <row r="512" spans="1:7" x14ac:dyDescent="0.35">
      <c r="A512" s="559" t="s">
        <v>2656</v>
      </c>
      <c r="B512" s="645" t="s">
        <v>814</v>
      </c>
      <c r="C512" s="668"/>
      <c r="D512" s="668"/>
      <c r="E512" s="559"/>
      <c r="F512" s="559"/>
      <c r="G512" s="559"/>
    </row>
    <row r="513" spans="1:7" x14ac:dyDescent="0.35">
      <c r="A513" s="559" t="s">
        <v>2657</v>
      </c>
      <c r="B513" s="645" t="s">
        <v>815</v>
      </c>
      <c r="C513" s="668"/>
      <c r="D513" s="668"/>
      <c r="E513" s="559"/>
      <c r="F513" s="559"/>
      <c r="G513" s="559"/>
    </row>
    <row r="514" spans="1:7" x14ac:dyDescent="0.35">
      <c r="A514" s="559" t="s">
        <v>2658</v>
      </c>
      <c r="B514" s="645" t="s">
        <v>2158</v>
      </c>
      <c r="C514" s="668"/>
      <c r="D514" s="668"/>
      <c r="E514" s="559"/>
      <c r="F514" s="559"/>
      <c r="G514" s="559"/>
    </row>
    <row r="515" spans="1:7" x14ac:dyDescent="0.35">
      <c r="A515" s="559" t="s">
        <v>2659</v>
      </c>
      <c r="B515" s="645" t="s">
        <v>2159</v>
      </c>
      <c r="C515" s="668"/>
      <c r="D515" s="668"/>
      <c r="E515" s="559"/>
      <c r="F515" s="559"/>
      <c r="G515" s="559"/>
    </row>
    <row r="516" spans="1:7" x14ac:dyDescent="0.35">
      <c r="A516" s="559" t="s">
        <v>2660</v>
      </c>
      <c r="B516" s="645" t="s">
        <v>2661</v>
      </c>
      <c r="C516" s="668"/>
      <c r="D516" s="668"/>
      <c r="E516" s="559"/>
      <c r="F516" s="559"/>
      <c r="G516" s="559"/>
    </row>
    <row r="517" spans="1:7" x14ac:dyDescent="0.35">
      <c r="A517" s="559" t="s">
        <v>2662</v>
      </c>
      <c r="B517" s="645" t="s">
        <v>816</v>
      </c>
      <c r="C517" s="668"/>
      <c r="D517" s="668"/>
      <c r="E517" s="559"/>
      <c r="F517" s="559"/>
      <c r="G517" s="559"/>
    </row>
    <row r="518" spans="1:7" x14ac:dyDescent="0.35">
      <c r="A518" s="559" t="s">
        <v>2663</v>
      </c>
      <c r="B518" s="645" t="s">
        <v>817</v>
      </c>
      <c r="C518" s="668"/>
      <c r="D518" s="668"/>
      <c r="E518" s="559"/>
      <c r="F518" s="559"/>
      <c r="G518" s="559"/>
    </row>
    <row r="519" spans="1:7" x14ac:dyDescent="0.35">
      <c r="A519" s="559" t="s">
        <v>2664</v>
      </c>
      <c r="B519" s="645" t="s">
        <v>92</v>
      </c>
      <c r="C519" s="668"/>
      <c r="D519" s="668"/>
      <c r="E519" s="559"/>
      <c r="F519" s="559"/>
      <c r="G519" s="559"/>
    </row>
    <row r="520" spans="1:7" x14ac:dyDescent="0.35">
      <c r="A520" s="559" t="s">
        <v>2665</v>
      </c>
      <c r="B520" s="656" t="s">
        <v>2666</v>
      </c>
      <c r="C520" s="668"/>
      <c r="D520" s="666"/>
      <c r="E520" s="559"/>
      <c r="F520" s="559"/>
      <c r="G520" s="559"/>
    </row>
    <row r="521" spans="1:7" x14ac:dyDescent="0.35">
      <c r="A521" s="559" t="s">
        <v>2667</v>
      </c>
      <c r="B521" s="656" t="s">
        <v>96</v>
      </c>
      <c r="C521" s="668"/>
      <c r="D521" s="666"/>
      <c r="E521" s="559"/>
      <c r="F521" s="559"/>
      <c r="G521" s="559"/>
    </row>
    <row r="522" spans="1:7" x14ac:dyDescent="0.35">
      <c r="A522" s="559" t="s">
        <v>2668</v>
      </c>
      <c r="B522" s="656" t="s">
        <v>96</v>
      </c>
      <c r="C522" s="668"/>
      <c r="D522" s="666"/>
      <c r="E522" s="559"/>
      <c r="F522" s="559"/>
      <c r="G522" s="559"/>
    </row>
    <row r="523" spans="1:7" hidden="1" x14ac:dyDescent="0.35">
      <c r="A523" s="559" t="s">
        <v>2669</v>
      </c>
      <c r="B523" s="656" t="s">
        <v>96</v>
      </c>
      <c r="C523" s="668"/>
      <c r="D523" s="666"/>
      <c r="E523" s="559"/>
      <c r="F523" s="559"/>
      <c r="G523" s="559"/>
    </row>
    <row r="524" spans="1:7" hidden="1" x14ac:dyDescent="0.35">
      <c r="A524" s="559" t="s">
        <v>2670</v>
      </c>
      <c r="B524" s="656" t="s">
        <v>96</v>
      </c>
      <c r="C524" s="668"/>
      <c r="D524" s="666"/>
      <c r="E524" s="559"/>
      <c r="F524" s="559"/>
      <c r="G524" s="559"/>
    </row>
    <row r="525" spans="1:7" hidden="1" x14ac:dyDescent="0.35">
      <c r="A525" s="559" t="s">
        <v>2671</v>
      </c>
      <c r="B525" s="656" t="s">
        <v>96</v>
      </c>
      <c r="C525" s="668"/>
      <c r="D525" s="666"/>
      <c r="E525" s="559"/>
      <c r="F525" s="559"/>
      <c r="G525" s="559"/>
    </row>
    <row r="526" spans="1:7" hidden="1" x14ac:dyDescent="0.35">
      <c r="A526" s="559" t="s">
        <v>2672</v>
      </c>
      <c r="B526" s="656" t="s">
        <v>96</v>
      </c>
      <c r="C526" s="668"/>
      <c r="D526" s="666"/>
      <c r="E526" s="559"/>
      <c r="F526" s="559"/>
      <c r="G526" s="559"/>
    </row>
    <row r="527" spans="1:7" hidden="1" x14ac:dyDescent="0.35">
      <c r="A527" s="559" t="s">
        <v>2673</v>
      </c>
      <c r="B527" s="656" t="s">
        <v>96</v>
      </c>
      <c r="C527" s="668"/>
      <c r="D527" s="666"/>
      <c r="E527" s="559"/>
      <c r="F527" s="559"/>
      <c r="G527" s="559"/>
    </row>
    <row r="528" spans="1:7" hidden="1" x14ac:dyDescent="0.35">
      <c r="A528" s="559" t="s">
        <v>2674</v>
      </c>
      <c r="B528" s="656" t="s">
        <v>96</v>
      </c>
      <c r="C528" s="668"/>
      <c r="D528" s="666"/>
      <c r="E528" s="559"/>
      <c r="F528" s="559"/>
      <c r="G528" s="559"/>
    </row>
    <row r="529" spans="1:7" hidden="1" x14ac:dyDescent="0.35">
      <c r="A529" s="559" t="s">
        <v>2675</v>
      </c>
      <c r="B529" s="656" t="s">
        <v>96</v>
      </c>
      <c r="C529" s="668"/>
      <c r="D529" s="666"/>
      <c r="E529" s="559"/>
      <c r="F529" s="559"/>
      <c r="G529" s="559"/>
    </row>
    <row r="530" spans="1:7" hidden="1" x14ac:dyDescent="0.35">
      <c r="A530" s="559" t="s">
        <v>2676</v>
      </c>
      <c r="B530" s="656" t="s">
        <v>96</v>
      </c>
      <c r="C530" s="668"/>
      <c r="D530" s="666"/>
      <c r="E530" s="559"/>
      <c r="F530" s="559"/>
      <c r="G530" s="559"/>
    </row>
    <row r="531" spans="1:7" hidden="1" x14ac:dyDescent="0.35">
      <c r="A531" s="559" t="s">
        <v>2677</v>
      </c>
      <c r="B531" s="656" t="s">
        <v>96</v>
      </c>
      <c r="C531" s="668"/>
      <c r="D531" s="666"/>
      <c r="E531" s="559"/>
      <c r="F531" s="559"/>
      <c r="G531" s="641"/>
    </row>
    <row r="532" spans="1:7" hidden="1" x14ac:dyDescent="0.35">
      <c r="A532" s="559" t="s">
        <v>2678</v>
      </c>
      <c r="B532" s="656" t="s">
        <v>96</v>
      </c>
      <c r="C532" s="668"/>
      <c r="D532" s="666"/>
      <c r="E532" s="559"/>
      <c r="F532" s="559"/>
      <c r="G532" s="641"/>
    </row>
    <row r="533" spans="1:7" hidden="1" x14ac:dyDescent="0.35">
      <c r="A533" s="559" t="s">
        <v>2679</v>
      </c>
      <c r="B533" s="656" t="s">
        <v>96</v>
      </c>
      <c r="C533" s="668"/>
      <c r="D533" s="666"/>
      <c r="E533" s="559"/>
      <c r="F533" s="559"/>
      <c r="G533" s="641"/>
    </row>
    <row r="534" spans="1:7" x14ac:dyDescent="0.35">
      <c r="A534" s="40"/>
      <c r="B534" s="40" t="s">
        <v>2680</v>
      </c>
      <c r="C534" s="40" t="s">
        <v>61</v>
      </c>
      <c r="D534" s="40" t="s">
        <v>1994</v>
      </c>
      <c r="E534" s="40"/>
      <c r="F534" s="40" t="s">
        <v>517</v>
      </c>
      <c r="G534" s="40" t="s">
        <v>1995</v>
      </c>
    </row>
    <row r="535" spans="1:7" x14ac:dyDescent="0.35">
      <c r="A535" s="22" t="s">
        <v>2681</v>
      </c>
      <c r="B535" s="645"/>
      <c r="C535" s="666"/>
      <c r="D535" s="666"/>
      <c r="E535" s="28"/>
      <c r="F535" s="629" t="str">
        <f>IF($C$553=0,"",IF(C535="[for completion]","",IF(C535="","",C535/$C$553)))</f>
        <v/>
      </c>
      <c r="G535" s="629" t="str">
        <f>IF($D$553=0,"",IF(D535="[for completion]","",IF(D535="","",D535/$D$553)))</f>
        <v/>
      </c>
    </row>
    <row r="536" spans="1:7" x14ac:dyDescent="0.35">
      <c r="A536" s="22" t="s">
        <v>2682</v>
      </c>
      <c r="B536" s="645"/>
      <c r="C536" s="666"/>
      <c r="D536" s="666"/>
      <c r="E536" s="28"/>
      <c r="F536" s="629" t="str">
        <f t="shared" ref="F536:F552" si="26">IF($C$553=0,"",IF(C536="[for completion]","",IF(C536="","",C536/$C$553)))</f>
        <v/>
      </c>
      <c r="G536" s="629" t="str">
        <f t="shared" ref="G536:G552" si="27">IF($D$553=0,"",IF(D536="[for completion]","",IF(D536="","",D536/$D$553)))</f>
        <v/>
      </c>
    </row>
    <row r="537" spans="1:7" x14ac:dyDescent="0.35">
      <c r="A537" s="22" t="s">
        <v>2683</v>
      </c>
      <c r="B537" s="645"/>
      <c r="C537" s="666"/>
      <c r="D537" s="666"/>
      <c r="E537" s="28"/>
      <c r="F537" s="629" t="str">
        <f t="shared" si="26"/>
        <v/>
      </c>
      <c r="G537" s="629" t="str">
        <f t="shared" si="27"/>
        <v/>
      </c>
    </row>
    <row r="538" spans="1:7" x14ac:dyDescent="0.35">
      <c r="A538" s="22" t="s">
        <v>2684</v>
      </c>
      <c r="B538" s="645"/>
      <c r="C538" s="666"/>
      <c r="D538" s="666"/>
      <c r="E538" s="28"/>
      <c r="F538" s="629" t="str">
        <f t="shared" si="26"/>
        <v/>
      </c>
      <c r="G538" s="629" t="str">
        <f t="shared" si="27"/>
        <v/>
      </c>
    </row>
    <row r="539" spans="1:7" x14ac:dyDescent="0.35">
      <c r="A539" s="22" t="s">
        <v>2685</v>
      </c>
      <c r="B539" s="645"/>
      <c r="C539" s="666"/>
      <c r="D539" s="666"/>
      <c r="E539" s="28"/>
      <c r="F539" s="629" t="str">
        <f t="shared" si="26"/>
        <v/>
      </c>
      <c r="G539" s="629" t="str">
        <f t="shared" si="27"/>
        <v/>
      </c>
    </row>
    <row r="540" spans="1:7" x14ac:dyDescent="0.35">
      <c r="A540" s="22" t="s">
        <v>2686</v>
      </c>
      <c r="B540" s="645"/>
      <c r="C540" s="666"/>
      <c r="D540" s="666"/>
      <c r="E540" s="28"/>
      <c r="F540" s="629" t="str">
        <f t="shared" si="26"/>
        <v/>
      </c>
      <c r="G540" s="629" t="str">
        <f t="shared" si="27"/>
        <v/>
      </c>
    </row>
    <row r="541" spans="1:7" x14ac:dyDescent="0.35">
      <c r="A541" s="22" t="s">
        <v>2687</v>
      </c>
      <c r="B541" s="645"/>
      <c r="C541" s="666"/>
      <c r="D541" s="666"/>
      <c r="E541" s="28"/>
      <c r="F541" s="629" t="str">
        <f t="shared" si="26"/>
        <v/>
      </c>
      <c r="G541" s="629" t="str">
        <f t="shared" si="27"/>
        <v/>
      </c>
    </row>
    <row r="542" spans="1:7" x14ac:dyDescent="0.35">
      <c r="A542" s="22" t="s">
        <v>2688</v>
      </c>
      <c r="B542" s="645"/>
      <c r="C542" s="666"/>
      <c r="D542" s="666"/>
      <c r="E542" s="28"/>
      <c r="F542" s="629" t="str">
        <f t="shared" si="26"/>
        <v/>
      </c>
      <c r="G542" s="629" t="str">
        <f t="shared" si="27"/>
        <v/>
      </c>
    </row>
    <row r="543" spans="1:7" hidden="1" x14ac:dyDescent="0.35">
      <c r="A543" s="22" t="s">
        <v>2689</v>
      </c>
      <c r="B543" s="645"/>
      <c r="C543" s="666"/>
      <c r="D543" s="666"/>
      <c r="E543" s="28"/>
      <c r="F543" s="629" t="str">
        <f t="shared" si="26"/>
        <v/>
      </c>
      <c r="G543" s="629" t="str">
        <f t="shared" si="27"/>
        <v/>
      </c>
    </row>
    <row r="544" spans="1:7" hidden="1" x14ac:dyDescent="0.35">
      <c r="A544" s="22" t="s">
        <v>2690</v>
      </c>
      <c r="B544" s="645"/>
      <c r="C544" s="666"/>
      <c r="D544" s="666"/>
      <c r="E544" s="28"/>
      <c r="F544" s="629" t="str">
        <f t="shared" si="26"/>
        <v/>
      </c>
      <c r="G544" s="629" t="str">
        <f t="shared" si="27"/>
        <v/>
      </c>
    </row>
    <row r="545" spans="1:7" hidden="1" x14ac:dyDescent="0.35">
      <c r="A545" s="22" t="s">
        <v>2691</v>
      </c>
      <c r="B545" s="645"/>
      <c r="C545" s="666"/>
      <c r="D545" s="666"/>
      <c r="E545" s="28"/>
      <c r="F545" s="629" t="str">
        <f t="shared" si="26"/>
        <v/>
      </c>
      <c r="G545" s="629" t="str">
        <f t="shared" si="27"/>
        <v/>
      </c>
    </row>
    <row r="546" spans="1:7" hidden="1" x14ac:dyDescent="0.35">
      <c r="A546" s="22" t="s">
        <v>2692</v>
      </c>
      <c r="B546" s="645"/>
      <c r="C546" s="666"/>
      <c r="D546" s="666"/>
      <c r="E546" s="28"/>
      <c r="F546" s="629" t="str">
        <f t="shared" si="26"/>
        <v/>
      </c>
      <c r="G546" s="629" t="str">
        <f t="shared" si="27"/>
        <v/>
      </c>
    </row>
    <row r="547" spans="1:7" hidden="1" x14ac:dyDescent="0.35">
      <c r="A547" s="22" t="s">
        <v>2693</v>
      </c>
      <c r="B547" s="645"/>
      <c r="C547" s="666"/>
      <c r="D547" s="666"/>
      <c r="E547" s="28"/>
      <c r="F547" s="629" t="str">
        <f t="shared" si="26"/>
        <v/>
      </c>
      <c r="G547" s="629" t="str">
        <f t="shared" si="27"/>
        <v/>
      </c>
    </row>
    <row r="548" spans="1:7" hidden="1" x14ac:dyDescent="0.35">
      <c r="A548" s="22" t="s">
        <v>2694</v>
      </c>
      <c r="B548" s="645"/>
      <c r="C548" s="666"/>
      <c r="D548" s="666"/>
      <c r="E548" s="28"/>
      <c r="F548" s="629" t="str">
        <f t="shared" si="26"/>
        <v/>
      </c>
      <c r="G548" s="629" t="str">
        <f t="shared" si="27"/>
        <v/>
      </c>
    </row>
    <row r="549" spans="1:7" hidden="1" x14ac:dyDescent="0.35">
      <c r="A549" s="22" t="s">
        <v>2695</v>
      </c>
      <c r="B549" s="645"/>
      <c r="C549" s="666"/>
      <c r="D549" s="666"/>
      <c r="E549" s="28"/>
      <c r="F549" s="629" t="str">
        <f t="shared" si="26"/>
        <v/>
      </c>
      <c r="G549" s="629" t="str">
        <f t="shared" si="27"/>
        <v/>
      </c>
    </row>
    <row r="550" spans="1:7" x14ac:dyDescent="0.35">
      <c r="A550" s="22" t="s">
        <v>2696</v>
      </c>
      <c r="B550" s="645"/>
      <c r="C550" s="666"/>
      <c r="D550" s="666"/>
      <c r="E550" s="28"/>
      <c r="F550" s="629" t="str">
        <f t="shared" si="26"/>
        <v/>
      </c>
      <c r="G550" s="629" t="str">
        <f t="shared" si="27"/>
        <v/>
      </c>
    </row>
    <row r="551" spans="1:7" x14ac:dyDescent="0.35">
      <c r="A551" s="22" t="s">
        <v>2697</v>
      </c>
      <c r="B551" s="645"/>
      <c r="C551" s="666"/>
      <c r="D551" s="666"/>
      <c r="E551" s="28"/>
      <c r="F551" s="629" t="str">
        <f t="shared" si="26"/>
        <v/>
      </c>
      <c r="G551" s="629" t="str">
        <f t="shared" si="27"/>
        <v/>
      </c>
    </row>
    <row r="552" spans="1:7" x14ac:dyDescent="0.35">
      <c r="A552" s="22" t="s">
        <v>2698</v>
      </c>
      <c r="B552" s="645" t="s">
        <v>1874</v>
      </c>
      <c r="C552" s="666"/>
      <c r="D552" s="666"/>
      <c r="E552" s="28"/>
      <c r="F552" s="629" t="str">
        <f t="shared" si="26"/>
        <v/>
      </c>
      <c r="G552" s="629" t="str">
        <f t="shared" si="27"/>
        <v/>
      </c>
    </row>
    <row r="553" spans="1:7" x14ac:dyDescent="0.35">
      <c r="A553" s="22" t="s">
        <v>2699</v>
      </c>
      <c r="B553" s="38" t="s">
        <v>94</v>
      </c>
      <c r="C553" s="686">
        <v>0</v>
      </c>
      <c r="D553" s="99">
        <v>0</v>
      </c>
      <c r="E553" s="28"/>
      <c r="F553" s="639">
        <f>SUM(F535:F552)</f>
        <v>0</v>
      </c>
      <c r="G553" s="639">
        <f>SUM(G535:G552)</f>
        <v>0</v>
      </c>
    </row>
    <row r="554" spans="1:7" x14ac:dyDescent="0.35">
      <c r="A554" s="22" t="s">
        <v>2700</v>
      </c>
      <c r="B554" s="38"/>
      <c r="C554" s="22"/>
      <c r="D554" s="22"/>
      <c r="E554" s="28"/>
      <c r="F554" s="28"/>
      <c r="G554" s="28"/>
    </row>
    <row r="555" spans="1:7" x14ac:dyDescent="0.35">
      <c r="A555" s="22" t="s">
        <v>2701</v>
      </c>
      <c r="B555" s="38"/>
      <c r="C555" s="22"/>
      <c r="D555" s="22"/>
      <c r="E555" s="28"/>
      <c r="F555" s="28"/>
      <c r="G555" s="28"/>
    </row>
    <row r="556" spans="1:7" x14ac:dyDescent="0.35">
      <c r="A556" s="22" t="s">
        <v>2702</v>
      </c>
      <c r="B556" s="38"/>
      <c r="C556" s="22"/>
      <c r="D556" s="22"/>
      <c r="E556" s="28"/>
      <c r="F556" s="28"/>
      <c r="G556" s="28"/>
    </row>
    <row r="557" spans="1:7" x14ac:dyDescent="0.35">
      <c r="A557" s="40"/>
      <c r="B557" s="40" t="s">
        <v>2703</v>
      </c>
      <c r="C557" s="40" t="s">
        <v>61</v>
      </c>
      <c r="D557" s="40" t="s">
        <v>1854</v>
      </c>
      <c r="E557" s="40"/>
      <c r="F557" s="40" t="s">
        <v>517</v>
      </c>
      <c r="G557" s="40" t="s">
        <v>2704</v>
      </c>
    </row>
    <row r="558" spans="1:7" x14ac:dyDescent="0.35">
      <c r="A558" s="22" t="s">
        <v>2705</v>
      </c>
      <c r="B558" s="645"/>
      <c r="C558" s="658"/>
      <c r="D558" s="679"/>
      <c r="E558" s="28"/>
      <c r="F558" s="629" t="str">
        <f>IF($C$576=0,"",IF(C558="[for completion]","",IF(C558="","",C558/$C$576)))</f>
        <v/>
      </c>
      <c r="G558" s="629" t="str">
        <f>IF($D$576=0,"",IF(D558="[for completion]","",IF(D558="","",D558/$D$576)))</f>
        <v/>
      </c>
    </row>
    <row r="559" spans="1:7" x14ac:dyDescent="0.35">
      <c r="A559" s="22" t="s">
        <v>2706</v>
      </c>
      <c r="B559" s="645"/>
      <c r="C559" s="658"/>
      <c r="D559" s="679"/>
      <c r="E559" s="28"/>
      <c r="F559" s="629" t="str">
        <f t="shared" ref="F559:F575" si="28">IF($C$576=0,"",IF(C559="[for completion]","",IF(C559="","",C559/$C$576)))</f>
        <v/>
      </c>
      <c r="G559" s="629" t="str">
        <f t="shared" ref="G559:G575" si="29">IF($D$576=0,"",IF(D559="[for completion]","",IF(D559="","",D559/$D$576)))</f>
        <v/>
      </c>
    </row>
    <row r="560" spans="1:7" x14ac:dyDescent="0.35">
      <c r="A560" s="22" t="s">
        <v>2707</v>
      </c>
      <c r="B560" s="645"/>
      <c r="C560" s="658"/>
      <c r="D560" s="679"/>
      <c r="E560" s="28"/>
      <c r="F560" s="629" t="str">
        <f t="shared" si="28"/>
        <v/>
      </c>
      <c r="G560" s="629" t="str">
        <f t="shared" si="29"/>
        <v/>
      </c>
    </row>
    <row r="561" spans="1:7" x14ac:dyDescent="0.35">
      <c r="A561" s="22" t="s">
        <v>2708</v>
      </c>
      <c r="B561" s="645"/>
      <c r="C561" s="658"/>
      <c r="D561" s="679"/>
      <c r="E561" s="28"/>
      <c r="F561" s="629" t="str">
        <f t="shared" si="28"/>
        <v/>
      </c>
      <c r="G561" s="629" t="str">
        <f t="shared" si="29"/>
        <v/>
      </c>
    </row>
    <row r="562" spans="1:7" hidden="1" x14ac:dyDescent="0.35">
      <c r="A562" s="22" t="s">
        <v>2709</v>
      </c>
      <c r="B562" s="645"/>
      <c r="C562" s="658"/>
      <c r="D562" s="679"/>
      <c r="E562" s="28"/>
      <c r="F562" s="629" t="str">
        <f t="shared" si="28"/>
        <v/>
      </c>
      <c r="G562" s="629" t="str">
        <f t="shared" si="29"/>
        <v/>
      </c>
    </row>
    <row r="563" spans="1:7" hidden="1" x14ac:dyDescent="0.35">
      <c r="A563" s="22" t="s">
        <v>2710</v>
      </c>
      <c r="B563" s="645"/>
      <c r="C563" s="658"/>
      <c r="D563" s="679"/>
      <c r="E563" s="28"/>
      <c r="F563" s="629" t="str">
        <f t="shared" si="28"/>
        <v/>
      </c>
      <c r="G563" s="629" t="str">
        <f t="shared" si="29"/>
        <v/>
      </c>
    </row>
    <row r="564" spans="1:7" hidden="1" x14ac:dyDescent="0.35">
      <c r="A564" s="22" t="s">
        <v>2711</v>
      </c>
      <c r="B564" s="645"/>
      <c r="C564" s="658"/>
      <c r="D564" s="679"/>
      <c r="E564" s="28"/>
      <c r="F564" s="629" t="str">
        <f t="shared" si="28"/>
        <v/>
      </c>
      <c r="G564" s="629" t="str">
        <f t="shared" si="29"/>
        <v/>
      </c>
    </row>
    <row r="565" spans="1:7" hidden="1" x14ac:dyDescent="0.35">
      <c r="A565" s="22" t="s">
        <v>2712</v>
      </c>
      <c r="B565" s="645"/>
      <c r="C565" s="658"/>
      <c r="D565" s="679"/>
      <c r="E565" s="28"/>
      <c r="F565" s="629" t="str">
        <f t="shared" si="28"/>
        <v/>
      </c>
      <c r="G565" s="629" t="str">
        <f t="shared" si="29"/>
        <v/>
      </c>
    </row>
    <row r="566" spans="1:7" hidden="1" x14ac:dyDescent="0.35">
      <c r="A566" s="22" t="s">
        <v>2713</v>
      </c>
      <c r="B566" s="645"/>
      <c r="C566" s="658"/>
      <c r="D566" s="679"/>
      <c r="E566" s="28"/>
      <c r="F566" s="629" t="str">
        <f t="shared" si="28"/>
        <v/>
      </c>
      <c r="G566" s="629" t="str">
        <f t="shared" si="29"/>
        <v/>
      </c>
    </row>
    <row r="567" spans="1:7" hidden="1" x14ac:dyDescent="0.35">
      <c r="A567" s="22" t="s">
        <v>2714</v>
      </c>
      <c r="B567" s="645"/>
      <c r="C567" s="658"/>
      <c r="D567" s="679"/>
      <c r="E567" s="28"/>
      <c r="F567" s="629" t="str">
        <f t="shared" si="28"/>
        <v/>
      </c>
      <c r="G567" s="629" t="str">
        <f t="shared" si="29"/>
        <v/>
      </c>
    </row>
    <row r="568" spans="1:7" hidden="1" x14ac:dyDescent="0.35">
      <c r="A568" s="22" t="s">
        <v>2715</v>
      </c>
      <c r="B568" s="645"/>
      <c r="C568" s="658"/>
      <c r="D568" s="679"/>
      <c r="E568" s="28"/>
      <c r="F568" s="629" t="str">
        <f t="shared" si="28"/>
        <v/>
      </c>
      <c r="G568" s="629" t="str">
        <f t="shared" si="29"/>
        <v/>
      </c>
    </row>
    <row r="569" spans="1:7" hidden="1" x14ac:dyDescent="0.35">
      <c r="A569" s="22" t="s">
        <v>2716</v>
      </c>
      <c r="B569" s="645"/>
      <c r="C569" s="658"/>
      <c r="D569" s="679"/>
      <c r="E569" s="28"/>
      <c r="F569" s="629" t="str">
        <f t="shared" si="28"/>
        <v/>
      </c>
      <c r="G569" s="629" t="str">
        <f t="shared" si="29"/>
        <v/>
      </c>
    </row>
    <row r="570" spans="1:7" hidden="1" x14ac:dyDescent="0.35">
      <c r="A570" s="22" t="s">
        <v>2717</v>
      </c>
      <c r="B570" s="645"/>
      <c r="C570" s="658"/>
      <c r="D570" s="679"/>
      <c r="E570" s="28"/>
      <c r="F570" s="629" t="str">
        <f t="shared" si="28"/>
        <v/>
      </c>
      <c r="G570" s="629" t="str">
        <f t="shared" si="29"/>
        <v/>
      </c>
    </row>
    <row r="571" spans="1:7" hidden="1" x14ac:dyDescent="0.35">
      <c r="A571" s="22" t="s">
        <v>2718</v>
      </c>
      <c r="B571" s="645"/>
      <c r="C571" s="658"/>
      <c r="D571" s="679"/>
      <c r="E571" s="28"/>
      <c r="F571" s="629" t="str">
        <f t="shared" si="28"/>
        <v/>
      </c>
      <c r="G571" s="629" t="str">
        <f t="shared" si="29"/>
        <v/>
      </c>
    </row>
    <row r="572" spans="1:7" x14ac:dyDescent="0.35">
      <c r="A572" s="22" t="s">
        <v>2719</v>
      </c>
      <c r="B572" s="645"/>
      <c r="C572" s="658"/>
      <c r="D572" s="679"/>
      <c r="E572" s="28"/>
      <c r="F572" s="629" t="str">
        <f t="shared" si="28"/>
        <v/>
      </c>
      <c r="G572" s="629" t="str">
        <f t="shared" si="29"/>
        <v/>
      </c>
    </row>
    <row r="573" spans="1:7" x14ac:dyDescent="0.35">
      <c r="A573" s="22" t="s">
        <v>2720</v>
      </c>
      <c r="B573" s="645"/>
      <c r="C573" s="658"/>
      <c r="D573" s="679"/>
      <c r="E573" s="28"/>
      <c r="F573" s="629" t="str">
        <f t="shared" si="28"/>
        <v/>
      </c>
      <c r="G573" s="629" t="str">
        <f t="shared" si="29"/>
        <v/>
      </c>
    </row>
    <row r="574" spans="1:7" x14ac:dyDescent="0.35">
      <c r="A574" s="22" t="s">
        <v>2721</v>
      </c>
      <c r="B574" s="645"/>
      <c r="C574" s="658"/>
      <c r="D574" s="679"/>
      <c r="E574" s="28"/>
      <c r="F574" s="629" t="str">
        <f t="shared" si="28"/>
        <v/>
      </c>
      <c r="G574" s="629" t="str">
        <f t="shared" si="29"/>
        <v/>
      </c>
    </row>
    <row r="575" spans="1:7" x14ac:dyDescent="0.35">
      <c r="A575" s="22" t="s">
        <v>2722</v>
      </c>
      <c r="B575" s="645" t="s">
        <v>1874</v>
      </c>
      <c r="C575" s="658"/>
      <c r="D575" s="679"/>
      <c r="E575" s="28"/>
      <c r="F575" s="629" t="str">
        <f t="shared" si="28"/>
        <v/>
      </c>
      <c r="G575" s="629" t="str">
        <f t="shared" si="29"/>
        <v/>
      </c>
    </row>
    <row r="576" spans="1:7" x14ac:dyDescent="0.35">
      <c r="A576" s="22" t="s">
        <v>2723</v>
      </c>
      <c r="B576" s="38" t="s">
        <v>94</v>
      </c>
      <c r="C576" s="686">
        <f>SUM(C558:C575)</f>
        <v>0</v>
      </c>
      <c r="D576" s="99">
        <f>SUM(D558:D575)</f>
        <v>0</v>
      </c>
      <c r="E576" s="28"/>
      <c r="F576" s="639">
        <f>SUM(F558:F575)</f>
        <v>0</v>
      </c>
      <c r="G576" s="639">
        <f>SUM(G558:G575)</f>
        <v>0</v>
      </c>
    </row>
    <row r="577" spans="1:7" x14ac:dyDescent="0.35">
      <c r="A577" s="40"/>
      <c r="B577" s="40" t="s">
        <v>2724</v>
      </c>
      <c r="C577" s="40" t="s">
        <v>61</v>
      </c>
      <c r="D577" s="40" t="s">
        <v>1994</v>
      </c>
      <c r="E577" s="40"/>
      <c r="F577" s="40" t="s">
        <v>517</v>
      </c>
      <c r="G577" s="40" t="s">
        <v>1995</v>
      </c>
    </row>
    <row r="578" spans="1:7" x14ac:dyDescent="0.35">
      <c r="A578" s="22" t="s">
        <v>2725</v>
      </c>
      <c r="B578" s="38" t="s">
        <v>1904</v>
      </c>
      <c r="C578" s="666"/>
      <c r="D578" s="666"/>
      <c r="E578" s="28"/>
      <c r="F578" s="629" t="str">
        <f>IF($C$588=0,"",IF(C578="[for completion]","",IF(C578="","",C578/$C$588)))</f>
        <v/>
      </c>
      <c r="G578" s="629" t="str">
        <f>IF($D$588=0,"",IF(D578="[for completion]","",IF(D578="","",D578/$D$588)))</f>
        <v/>
      </c>
    </row>
    <row r="579" spans="1:7" x14ac:dyDescent="0.35">
      <c r="A579" s="22" t="s">
        <v>2726</v>
      </c>
      <c r="B579" s="38" t="s">
        <v>1906</v>
      </c>
      <c r="C579" s="666"/>
      <c r="D579" s="666"/>
      <c r="E579" s="28"/>
      <c r="F579" s="629" t="str">
        <f t="shared" ref="F579:F587" si="30">IF($C$588=0,"",IF(C579="[for completion]","",IF(C579="","",C579/$C$588)))</f>
        <v/>
      </c>
      <c r="G579" s="629" t="str">
        <f t="shared" ref="G579:G587" si="31">IF($D$588=0,"",IF(D579="[for completion]","",IF(D579="","",D579/$D$588)))</f>
        <v/>
      </c>
    </row>
    <row r="580" spans="1:7" x14ac:dyDescent="0.35">
      <c r="A580" s="22" t="s">
        <v>2727</v>
      </c>
      <c r="B580" s="38" t="s">
        <v>1908</v>
      </c>
      <c r="C580" s="666"/>
      <c r="D580" s="666"/>
      <c r="E580" s="28"/>
      <c r="F580" s="629" t="str">
        <f t="shared" si="30"/>
        <v/>
      </c>
      <c r="G580" s="629" t="str">
        <f t="shared" si="31"/>
        <v/>
      </c>
    </row>
    <row r="581" spans="1:7" x14ac:dyDescent="0.35">
      <c r="A581" s="22" t="s">
        <v>2728</v>
      </c>
      <c r="B581" s="38" t="s">
        <v>1910</v>
      </c>
      <c r="C581" s="666"/>
      <c r="D581" s="666"/>
      <c r="E581" s="28"/>
      <c r="F581" s="629" t="str">
        <f t="shared" si="30"/>
        <v/>
      </c>
      <c r="G581" s="629" t="str">
        <f t="shared" si="31"/>
        <v/>
      </c>
    </row>
    <row r="582" spans="1:7" x14ac:dyDescent="0.35">
      <c r="A582" s="22" t="s">
        <v>2729</v>
      </c>
      <c r="B582" s="38" t="s">
        <v>1912</v>
      </c>
      <c r="C582" s="666"/>
      <c r="D582" s="666"/>
      <c r="E582" s="28"/>
      <c r="F582" s="629" t="str">
        <f t="shared" si="30"/>
        <v/>
      </c>
      <c r="G582" s="629" t="str">
        <f t="shared" si="31"/>
        <v/>
      </c>
    </row>
    <row r="583" spans="1:7" x14ac:dyDescent="0.35">
      <c r="A583" s="22" t="s">
        <v>2730</v>
      </c>
      <c r="B583" s="38" t="s">
        <v>1914</v>
      </c>
      <c r="C583" s="666"/>
      <c r="D583" s="666"/>
      <c r="E583" s="28"/>
      <c r="F583" s="629" t="str">
        <f t="shared" si="30"/>
        <v/>
      </c>
      <c r="G583" s="629" t="str">
        <f t="shared" si="31"/>
        <v/>
      </c>
    </row>
    <row r="584" spans="1:7" x14ac:dyDescent="0.35">
      <c r="A584" s="22" t="s">
        <v>2731</v>
      </c>
      <c r="B584" s="38" t="s">
        <v>1916</v>
      </c>
      <c r="C584" s="666"/>
      <c r="D584" s="666"/>
      <c r="E584" s="28"/>
      <c r="F584" s="629" t="str">
        <f t="shared" si="30"/>
        <v/>
      </c>
      <c r="G584" s="629" t="str">
        <f t="shared" si="31"/>
        <v/>
      </c>
    </row>
    <row r="585" spans="1:7" x14ac:dyDescent="0.35">
      <c r="A585" s="22" t="s">
        <v>2732</v>
      </c>
      <c r="B585" s="38" t="s">
        <v>1918</v>
      </c>
      <c r="C585" s="666"/>
      <c r="D585" s="666"/>
      <c r="E585" s="28"/>
      <c r="F585" s="629" t="str">
        <f t="shared" si="30"/>
        <v/>
      </c>
      <c r="G585" s="629" t="str">
        <f t="shared" si="31"/>
        <v/>
      </c>
    </row>
    <row r="586" spans="1:7" x14ac:dyDescent="0.35">
      <c r="A586" s="22" t="s">
        <v>2733</v>
      </c>
      <c r="B586" s="38" t="s">
        <v>1920</v>
      </c>
      <c r="C586" s="666"/>
      <c r="D586" s="666"/>
      <c r="E586" s="28"/>
      <c r="F586" s="629" t="str">
        <f t="shared" si="30"/>
        <v/>
      </c>
      <c r="G586" s="629" t="str">
        <f t="shared" si="31"/>
        <v/>
      </c>
    </row>
    <row r="587" spans="1:7" x14ac:dyDescent="0.35">
      <c r="A587" s="22" t="s">
        <v>2734</v>
      </c>
      <c r="B587" s="38" t="s">
        <v>1874</v>
      </c>
      <c r="C587" s="666"/>
      <c r="D587" s="666"/>
      <c r="E587" s="28"/>
      <c r="F587" s="629" t="str">
        <f t="shared" si="30"/>
        <v/>
      </c>
      <c r="G587" s="629" t="str">
        <f t="shared" si="31"/>
        <v/>
      </c>
    </row>
    <row r="588" spans="1:7" x14ac:dyDescent="0.35">
      <c r="A588" s="22" t="s">
        <v>2735</v>
      </c>
      <c r="B588" s="38" t="s">
        <v>94</v>
      </c>
      <c r="C588" s="686">
        <f>SUM(C578:C587)</f>
        <v>0</v>
      </c>
      <c r="D588" s="99">
        <f>SUM(D578:D587)</f>
        <v>0</v>
      </c>
      <c r="E588" s="28"/>
      <c r="F588" s="639">
        <f>SUM(F578:F587)</f>
        <v>0</v>
      </c>
      <c r="G588" s="639">
        <f>SUM(G578:G587)</f>
        <v>0</v>
      </c>
    </row>
    <row r="590" spans="1:7" x14ac:dyDescent="0.35">
      <c r="A590" s="635"/>
      <c r="B590" s="635" t="s">
        <v>2736</v>
      </c>
      <c r="C590" s="635" t="s">
        <v>61</v>
      </c>
      <c r="D590" s="635" t="s">
        <v>1854</v>
      </c>
      <c r="E590" s="635"/>
      <c r="F590" s="635" t="s">
        <v>517</v>
      </c>
      <c r="G590" s="635" t="s">
        <v>1995</v>
      </c>
    </row>
    <row r="591" spans="1:7" x14ac:dyDescent="0.35">
      <c r="A591" s="22" t="s">
        <v>2737</v>
      </c>
      <c r="B591" s="626" t="s">
        <v>2738</v>
      </c>
      <c r="C591" s="666"/>
      <c r="D591" s="666"/>
      <c r="E591" s="628"/>
      <c r="F591" s="629" t="str">
        <f>IF($C$595=0,"",IF(C591="[for completion]","",IF(C591="","",C591/$C$595)))</f>
        <v/>
      </c>
      <c r="G591" s="629" t="str">
        <f>IF($D$595=0,"",IF(D591="[for completion]","",IF(D591="","",D591/$D$595)))</f>
        <v/>
      </c>
    </row>
    <row r="592" spans="1:7" x14ac:dyDescent="0.35">
      <c r="A592" s="22" t="s">
        <v>2739</v>
      </c>
      <c r="B592" s="631" t="s">
        <v>1944</v>
      </c>
      <c r="C592" s="666"/>
      <c r="D592" s="666"/>
      <c r="E592" s="628"/>
      <c r="F592" s="628"/>
      <c r="G592" s="629" t="str">
        <f t="shared" ref="G592:G594" si="32">IF($D$595=0,"",IF(D592="[for completion]","",IF(D592="","",D592/$D$595)))</f>
        <v/>
      </c>
    </row>
    <row r="593" spans="1:7" x14ac:dyDescent="0.35">
      <c r="A593" s="22" t="s">
        <v>2740</v>
      </c>
      <c r="B593" s="626" t="s">
        <v>1844</v>
      </c>
      <c r="C593" s="666"/>
      <c r="D593" s="666"/>
      <c r="E593" s="628"/>
      <c r="F593" s="628"/>
      <c r="G593" s="629" t="str">
        <f t="shared" si="32"/>
        <v/>
      </c>
    </row>
    <row r="594" spans="1:7" x14ac:dyDescent="0.35">
      <c r="A594" s="22" t="s">
        <v>2741</v>
      </c>
      <c r="B594" s="627" t="s">
        <v>1874</v>
      </c>
      <c r="C594" s="666"/>
      <c r="D594" s="666"/>
      <c r="E594" s="628"/>
      <c r="F594" s="628"/>
      <c r="G594" s="629" t="str">
        <f t="shared" si="32"/>
        <v/>
      </c>
    </row>
    <row r="595" spans="1:7" x14ac:dyDescent="0.35">
      <c r="A595" s="22" t="s">
        <v>2742</v>
      </c>
      <c r="B595" s="626" t="s">
        <v>94</v>
      </c>
      <c r="C595" s="686">
        <f>SUM(C591:C594)</f>
        <v>0</v>
      </c>
      <c r="D595" s="99">
        <f>SUM(D591:D594)</f>
        <v>0</v>
      </c>
      <c r="E595" s="628"/>
      <c r="F595" s="639">
        <f>SUM(F591:F594)</f>
        <v>0</v>
      </c>
      <c r="G595" s="639">
        <f>SUM(G591:G594)</f>
        <v>0</v>
      </c>
    </row>
    <row r="596" spans="1:7" x14ac:dyDescent="0.35">
      <c r="A596" s="22"/>
    </row>
  </sheetData>
  <protectedRanges>
    <protectedRange sqref="B520" name="Mortgage Assets III_1"/>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E00-000000000000}"/>
    <hyperlink ref="B10" location="'F. Optional Sustainable data'!B153" display="3.  Additional information on the asset distribution" xr:uid="{00000000-0004-0000-0E00-000001000000}"/>
    <hyperlink ref="B9" location="'F. Optional Sustainable data'!B59" tooltip="b59" display="2.  Additional information on the commercial mortgage stock" xr:uid="{00000000-0004-0000-0E00-000002000000}"/>
    <hyperlink ref="B171" location="'2. Harmonised Glossary'!A9" display="Breakdown by Interest Rate" xr:uid="{00000000-0004-0000-0E00-000003000000}"/>
    <hyperlink ref="B201" location="'2. Harmonised Glossary'!A14" display="Non-Performing Loans (NPLs)" xr:uid="{00000000-0004-0000-0E00-000004000000}"/>
    <hyperlink ref="B240" location="'2. Harmonised Glossary'!A288" display="Loan to Value (LTV) Information - Un-indexed" xr:uid="{00000000-0004-0000-0E00-000005000000}"/>
    <hyperlink ref="B262" location="'2. Harmonised Glossary'!A11" display="Loan to Value (LTV) Information - Indexed" xr:uid="{00000000-0004-0000-0E00-000006000000}"/>
    <hyperlink ref="B8:C8" location="'F1. HTT Sustainable M data'!B26" display="2. Additional information on the sustainable section of the mortgage stock" xr:uid="{00000000-0004-0000-0E00-000007000000}"/>
    <hyperlink ref="B9:C9" location="'F1. HTT Sustainable M data'!B211" tooltip="b59" display="2A. Sustainable Residential Cover Pool" xr:uid="{00000000-0004-0000-0E00-000008000000}"/>
    <hyperlink ref="B10:C10" location="'F1. HTT Sustainable M data'!B401" display="2B. Commercial Cover Pool" xr:uid="{00000000-0004-0000-0E00-000009000000}"/>
    <hyperlink ref="B484" location="'2. Harmonised Glossary'!A11" display="Loan to Value (LTV) Information - Indexed" xr:uid="{00000000-0004-0000-0E00-00000A000000}"/>
  </hyperlinks>
  <pageMargins left="0.31496062992125984" right="0.31496062992125984" top="0.35433070866141736" bottom="0.15748031496062992" header="0.11811023622047245" footer="0.11811023622047245"/>
  <pageSetup paperSize="9" scale="49" orientation="landscape" r:id="rId1"/>
  <rowBreaks count="5" manualBreakCount="5">
    <brk id="190" max="16383" man="1"/>
    <brk id="281" max="6" man="1"/>
    <brk id="365" max="16383" man="1"/>
    <brk id="483" max="16383" man="1"/>
    <brk id="57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pageSetUpPr fitToPage="1"/>
  </sheetPr>
  <dimension ref="A2:I514"/>
  <sheetViews>
    <sheetView topLeftCell="A3" zoomScale="70" zoomScaleNormal="70" workbookViewId="0">
      <selection activeCell="D22" sqref="D22"/>
    </sheetView>
  </sheetViews>
  <sheetFormatPr baseColWidth="10" defaultColWidth="9.1796875" defaultRowHeight="14.5" x14ac:dyDescent="0.35"/>
  <cols>
    <col min="1" max="1" width="13.26953125" style="570" customWidth="1"/>
    <col min="2" max="2" width="59" style="570" customWidth="1"/>
    <col min="3" max="7" width="36.7265625" style="570" customWidth="1"/>
    <col min="8" max="16384" width="9.1796875" style="570"/>
  </cols>
  <sheetData>
    <row r="2" spans="1:9" ht="31" x14ac:dyDescent="0.35">
      <c r="A2" s="566" t="s">
        <v>1814</v>
      </c>
      <c r="B2" s="566"/>
      <c r="C2" s="567"/>
      <c r="D2" s="567"/>
      <c r="E2" s="567"/>
      <c r="F2" s="568" t="s">
        <v>1852</v>
      </c>
      <c r="G2" s="569"/>
    </row>
    <row r="3" spans="1:9" ht="15" thickBot="1" x14ac:dyDescent="0.4">
      <c r="A3" s="567"/>
      <c r="B3" s="571"/>
      <c r="C3" s="571"/>
      <c r="D3" s="567"/>
      <c r="E3" s="567"/>
      <c r="F3" s="567"/>
      <c r="G3" s="567"/>
    </row>
    <row r="4" spans="1:9" ht="60.75" customHeight="1" thickBot="1" x14ac:dyDescent="0.4">
      <c r="A4" s="572"/>
      <c r="B4" s="573" t="s">
        <v>22</v>
      </c>
      <c r="C4" s="574" t="s">
        <v>1231</v>
      </c>
      <c r="D4" s="572"/>
      <c r="E4" s="840" t="s">
        <v>1815</v>
      </c>
      <c r="F4" s="841"/>
      <c r="G4" s="575" t="s">
        <v>1816</v>
      </c>
      <c r="H4" s="576"/>
    </row>
    <row r="5" spans="1:9" x14ac:dyDescent="0.35">
      <c r="A5" s="577"/>
      <c r="B5" s="577"/>
      <c r="C5" s="577"/>
      <c r="D5" s="577"/>
      <c r="F5" s="578"/>
      <c r="G5" s="578"/>
    </row>
    <row r="6" spans="1:9" ht="18.75" customHeight="1" x14ac:dyDescent="0.35">
      <c r="A6" s="579"/>
      <c r="B6" s="842" t="s">
        <v>1817</v>
      </c>
      <c r="C6" s="843"/>
      <c r="D6" s="580"/>
      <c r="E6" s="842" t="s">
        <v>1818</v>
      </c>
      <c r="F6" s="844"/>
      <c r="G6" s="844"/>
      <c r="H6" s="843"/>
    </row>
    <row r="7" spans="1:9" ht="18.75" customHeight="1" x14ac:dyDescent="0.35">
      <c r="A7" s="577"/>
      <c r="B7" s="845" t="s">
        <v>1819</v>
      </c>
      <c r="C7" s="846"/>
      <c r="D7" s="580"/>
      <c r="E7" s="847"/>
      <c r="F7" s="848"/>
      <c r="G7" s="848"/>
      <c r="H7" s="849"/>
    </row>
    <row r="8" spans="1:9" ht="18.75" customHeight="1" x14ac:dyDescent="0.35">
      <c r="A8" s="577"/>
      <c r="B8" s="845" t="s">
        <v>1820</v>
      </c>
      <c r="C8" s="846"/>
      <c r="D8" s="581"/>
      <c r="E8" s="847"/>
      <c r="F8" s="848"/>
      <c r="G8" s="848"/>
      <c r="H8" s="849"/>
      <c r="I8" s="576"/>
    </row>
    <row r="9" spans="1:9" x14ac:dyDescent="0.35">
      <c r="A9" s="582"/>
      <c r="B9" s="850"/>
      <c r="C9" s="850"/>
      <c r="D9" s="580"/>
      <c r="E9" s="847"/>
      <c r="F9" s="848"/>
      <c r="G9" s="848"/>
      <c r="H9" s="849"/>
      <c r="I9" s="576"/>
    </row>
    <row r="10" spans="1:9" ht="15" thickBot="1" x14ac:dyDescent="0.4">
      <c r="A10" s="582"/>
      <c r="B10" s="851"/>
      <c r="C10" s="852"/>
      <c r="D10" s="581"/>
      <c r="E10" s="847"/>
      <c r="F10" s="848"/>
      <c r="G10" s="848"/>
      <c r="H10" s="849"/>
      <c r="I10" s="576"/>
    </row>
    <row r="11" spans="1:9" x14ac:dyDescent="0.35">
      <c r="A11" s="577"/>
      <c r="B11" s="583"/>
      <c r="C11" s="577"/>
      <c r="D11" s="577"/>
      <c r="E11" s="847"/>
      <c r="F11" s="848"/>
      <c r="G11" s="848"/>
      <c r="H11" s="849"/>
      <c r="I11" s="576"/>
    </row>
    <row r="12" spans="1:9" ht="15.75" customHeight="1" thickBot="1" x14ac:dyDescent="0.4">
      <c r="A12" s="577"/>
      <c r="B12" s="583"/>
      <c r="C12" s="577"/>
      <c r="D12" s="577"/>
      <c r="E12" s="835" t="s">
        <v>1821</v>
      </c>
      <c r="F12" s="836"/>
      <c r="G12" s="837" t="s">
        <v>1822</v>
      </c>
      <c r="H12" s="838"/>
      <c r="I12" s="576"/>
    </row>
    <row r="13" spans="1:9" x14ac:dyDescent="0.35">
      <c r="A13" s="577"/>
      <c r="B13" s="583"/>
      <c r="C13" s="577"/>
      <c r="D13" s="577"/>
      <c r="E13" s="584"/>
      <c r="F13" s="584"/>
      <c r="G13" s="577"/>
      <c r="H13" s="585"/>
    </row>
    <row r="14" spans="1:9" ht="18.75" customHeight="1" x14ac:dyDescent="0.35">
      <c r="A14" s="586"/>
      <c r="B14" s="839" t="s">
        <v>1823</v>
      </c>
      <c r="C14" s="839"/>
      <c r="D14" s="839"/>
      <c r="E14" s="586"/>
      <c r="F14" s="586"/>
      <c r="G14" s="586"/>
      <c r="H14" s="586"/>
    </row>
    <row r="15" spans="1:9" x14ac:dyDescent="0.35">
      <c r="A15" s="587"/>
      <c r="B15" s="587" t="s">
        <v>1824</v>
      </c>
      <c r="C15" s="587" t="s">
        <v>61</v>
      </c>
      <c r="D15" s="587" t="s">
        <v>1541</v>
      </c>
      <c r="E15" s="587"/>
      <c r="F15" s="587" t="s">
        <v>1825</v>
      </c>
      <c r="G15" s="587" t="s">
        <v>1826</v>
      </c>
      <c r="H15" s="587"/>
    </row>
    <row r="16" spans="1:9" x14ac:dyDescent="0.35">
      <c r="A16" s="577" t="s">
        <v>1827</v>
      </c>
      <c r="B16" s="588" t="s">
        <v>1828</v>
      </c>
      <c r="C16" s="623">
        <v>831.41998319000004</v>
      </c>
      <c r="D16" s="577">
        <v>7331</v>
      </c>
      <c r="F16" s="589">
        <v>1.2813024982008798E-2</v>
      </c>
      <c r="G16" s="589">
        <v>1.7877566348913715E-2</v>
      </c>
    </row>
    <row r="17" spans="1:8" x14ac:dyDescent="0.35">
      <c r="A17" s="588" t="s">
        <v>1829</v>
      </c>
      <c r="B17" s="590"/>
      <c r="C17" s="588"/>
      <c r="D17" s="588"/>
      <c r="F17" s="588"/>
      <c r="G17" s="588"/>
    </row>
    <row r="18" spans="1:8" x14ac:dyDescent="0.35">
      <c r="A18" s="588" t="s">
        <v>1830</v>
      </c>
      <c r="B18" s="588"/>
      <c r="C18" s="588"/>
      <c r="D18" s="588"/>
      <c r="F18" s="588"/>
      <c r="G18" s="588"/>
    </row>
    <row r="19" spans="1:8" ht="18.75" customHeight="1" x14ac:dyDescent="0.35">
      <c r="A19" s="586"/>
      <c r="B19" s="839" t="s">
        <v>1820</v>
      </c>
      <c r="C19" s="839"/>
      <c r="D19" s="839"/>
      <c r="E19" s="586"/>
      <c r="F19" s="586"/>
      <c r="G19" s="586"/>
      <c r="H19" s="586"/>
    </row>
    <row r="20" spans="1:8" x14ac:dyDescent="0.35">
      <c r="A20" s="587"/>
      <c r="B20" s="587" t="s">
        <v>1831</v>
      </c>
      <c r="C20" s="587" t="s">
        <v>1832</v>
      </c>
      <c r="D20" s="587" t="s">
        <v>1833</v>
      </c>
      <c r="E20" s="587" t="s">
        <v>1834</v>
      </c>
      <c r="F20" s="587" t="s">
        <v>1835</v>
      </c>
      <c r="G20" s="587" t="s">
        <v>1836</v>
      </c>
      <c r="H20" s="587" t="s">
        <v>1837</v>
      </c>
    </row>
    <row r="21" spans="1:8" ht="15" customHeight="1" x14ac:dyDescent="0.35">
      <c r="A21" s="591"/>
      <c r="B21" s="592" t="s">
        <v>1838</v>
      </c>
      <c r="C21" s="592"/>
      <c r="D21" s="591"/>
      <c r="E21" s="591"/>
      <c r="F21" s="591"/>
      <c r="G21" s="591"/>
      <c r="H21" s="591"/>
    </row>
    <row r="22" spans="1:8" x14ac:dyDescent="0.35">
      <c r="A22" s="577" t="s">
        <v>1839</v>
      </c>
      <c r="B22" s="577" t="s">
        <v>1840</v>
      </c>
      <c r="C22" s="593"/>
      <c r="D22" s="593"/>
      <c r="E22" s="593">
        <v>1.1035812192876793E-3</v>
      </c>
      <c r="F22" s="593">
        <v>2.5076573483405577E-3</v>
      </c>
      <c r="G22" s="593"/>
      <c r="H22" s="594">
        <f>SUM(C22:G22)</f>
        <v>3.6112385676282371E-3</v>
      </c>
    </row>
    <row r="23" spans="1:8" x14ac:dyDescent="0.35">
      <c r="A23" s="577" t="s">
        <v>1841</v>
      </c>
      <c r="B23" s="577" t="s">
        <v>1842</v>
      </c>
      <c r="C23" s="593"/>
      <c r="D23" s="593"/>
      <c r="E23" s="593">
        <v>6.2254623563868586E-3</v>
      </c>
      <c r="F23" s="593">
        <v>2.7920466577078377E-3</v>
      </c>
      <c r="G23" s="593"/>
      <c r="H23" s="594">
        <f t="shared" ref="H23:H24" si="0">SUM(C23:G23)</f>
        <v>9.0175090140946958E-3</v>
      </c>
    </row>
    <row r="24" spans="1:8" x14ac:dyDescent="0.35">
      <c r="A24" s="577" t="s">
        <v>1843</v>
      </c>
      <c r="B24" s="577" t="s">
        <v>1844</v>
      </c>
      <c r="C24" s="593"/>
      <c r="D24" s="593"/>
      <c r="E24" s="593"/>
      <c r="F24" s="593"/>
      <c r="G24" s="593"/>
      <c r="H24" s="594">
        <f t="shared" si="0"/>
        <v>0</v>
      </c>
    </row>
    <row r="25" spans="1:8" x14ac:dyDescent="0.35">
      <c r="A25" s="577" t="s">
        <v>1845</v>
      </c>
      <c r="B25" s="577" t="s">
        <v>1846</v>
      </c>
      <c r="C25" s="593">
        <f>SUM(C22:C24)</f>
        <v>0</v>
      </c>
      <c r="D25" s="593">
        <f>SUM(D22:D24)</f>
        <v>0</v>
      </c>
      <c r="E25" s="593">
        <f t="shared" ref="E25:H25" si="1">SUM(E22:E24)</f>
        <v>7.3290435756745379E-3</v>
      </c>
      <c r="F25" s="593">
        <f t="shared" si="1"/>
        <v>5.299704006048395E-3</v>
      </c>
      <c r="G25" s="593">
        <f t="shared" si="1"/>
        <v>0</v>
      </c>
      <c r="H25" s="593">
        <f t="shared" si="1"/>
        <v>1.2628747581722933E-2</v>
      </c>
    </row>
    <row r="26" spans="1:8" x14ac:dyDescent="0.35">
      <c r="A26" s="577" t="s">
        <v>1847</v>
      </c>
      <c r="B26" s="595" t="s">
        <v>1848</v>
      </c>
      <c r="C26" s="596"/>
      <c r="D26" s="577"/>
      <c r="E26" s="577"/>
      <c r="F26" s="589"/>
    </row>
    <row r="27" spans="1:8" x14ac:dyDescent="0.35">
      <c r="A27" s="577" t="s">
        <v>1849</v>
      </c>
      <c r="B27" s="595" t="s">
        <v>1848</v>
      </c>
      <c r="C27" s="596"/>
      <c r="D27" s="577"/>
      <c r="E27" s="577"/>
      <c r="F27" s="589"/>
      <c r="G27" s="597"/>
    </row>
    <row r="28" spans="1:8" x14ac:dyDescent="0.35">
      <c r="A28" s="577" t="s">
        <v>1850</v>
      </c>
      <c r="B28" s="595" t="s">
        <v>1848</v>
      </c>
      <c r="C28" s="596"/>
      <c r="D28" s="577"/>
      <c r="E28" s="577"/>
      <c r="F28" s="589"/>
      <c r="G28" s="597"/>
    </row>
    <row r="29" spans="1:8" x14ac:dyDescent="0.35">
      <c r="A29" s="577" t="s">
        <v>1851</v>
      </c>
      <c r="B29" s="595" t="s">
        <v>1848</v>
      </c>
      <c r="C29" s="596"/>
      <c r="D29" s="577"/>
      <c r="E29" s="577"/>
      <c r="F29" s="589"/>
      <c r="G29" s="597"/>
    </row>
    <row r="30" spans="1:8" x14ac:dyDescent="0.35">
      <c r="A30" s="577"/>
      <c r="B30" s="595"/>
      <c r="C30" s="596"/>
      <c r="D30" s="577"/>
      <c r="E30" s="577"/>
      <c r="F30" s="589"/>
      <c r="G30" s="597"/>
    </row>
    <row r="31" spans="1:8" x14ac:dyDescent="0.35">
      <c r="A31" s="577"/>
      <c r="B31" s="595"/>
      <c r="C31" s="596"/>
      <c r="D31" s="577"/>
      <c r="E31" s="577"/>
      <c r="F31" s="589"/>
      <c r="G31" s="597"/>
    </row>
    <row r="32" spans="1:8" x14ac:dyDescent="0.35">
      <c r="A32" s="577"/>
      <c r="B32" s="595"/>
      <c r="C32" s="596"/>
      <c r="D32" s="577"/>
      <c r="E32" s="577"/>
      <c r="F32" s="589"/>
      <c r="G32" s="597"/>
    </row>
    <row r="33" spans="1:7" x14ac:dyDescent="0.35">
      <c r="A33" s="577"/>
      <c r="B33" s="595"/>
      <c r="C33" s="596"/>
      <c r="D33" s="577"/>
      <c r="E33" s="577"/>
      <c r="F33" s="589"/>
      <c r="G33" s="597"/>
    </row>
    <row r="34" spans="1:7" x14ac:dyDescent="0.35">
      <c r="A34" s="577"/>
      <c r="B34" s="595"/>
      <c r="C34" s="596"/>
      <c r="D34" s="577"/>
      <c r="F34" s="589"/>
      <c r="G34" s="597"/>
    </row>
    <row r="35" spans="1:7" x14ac:dyDescent="0.35">
      <c r="A35" s="577"/>
      <c r="B35" s="577"/>
      <c r="C35" s="598"/>
      <c r="D35" s="598"/>
      <c r="E35" s="598"/>
      <c r="F35" s="598"/>
      <c r="G35" s="588"/>
    </row>
    <row r="36" spans="1:7" x14ac:dyDescent="0.35">
      <c r="A36" s="577"/>
      <c r="B36" s="577"/>
      <c r="C36" s="598"/>
      <c r="D36" s="598"/>
      <c r="E36" s="598"/>
      <c r="F36" s="598"/>
      <c r="G36" s="588"/>
    </row>
    <row r="37" spans="1:7" x14ac:dyDescent="0.35">
      <c r="A37" s="577"/>
      <c r="B37" s="577"/>
      <c r="C37" s="598"/>
      <c r="D37" s="598"/>
      <c r="E37" s="598"/>
      <c r="F37" s="598"/>
      <c r="G37" s="588"/>
    </row>
    <row r="38" spans="1:7" x14ac:dyDescent="0.35">
      <c r="A38" s="577"/>
      <c r="B38" s="577"/>
      <c r="C38" s="598"/>
      <c r="D38" s="598"/>
      <c r="E38" s="598"/>
      <c r="F38" s="598"/>
      <c r="G38" s="588"/>
    </row>
    <row r="39" spans="1:7" x14ac:dyDescent="0.35">
      <c r="A39" s="577"/>
      <c r="B39" s="577"/>
      <c r="C39" s="598"/>
      <c r="D39" s="598"/>
      <c r="E39" s="598"/>
      <c r="F39" s="598"/>
      <c r="G39" s="588"/>
    </row>
    <row r="40" spans="1:7" x14ac:dyDescent="0.35">
      <c r="A40" s="577"/>
      <c r="B40" s="577"/>
      <c r="C40" s="598"/>
      <c r="D40" s="598"/>
      <c r="E40" s="598"/>
      <c r="F40" s="598"/>
      <c r="G40" s="588"/>
    </row>
    <row r="41" spans="1:7" x14ac:dyDescent="0.35">
      <c r="A41" s="577"/>
      <c r="B41" s="577"/>
      <c r="C41" s="598"/>
      <c r="D41" s="598"/>
      <c r="E41" s="598"/>
      <c r="F41" s="598"/>
      <c r="G41" s="588"/>
    </row>
    <row r="42" spans="1:7" x14ac:dyDescent="0.35">
      <c r="A42" s="577"/>
      <c r="B42" s="577"/>
      <c r="C42" s="598"/>
      <c r="D42" s="598"/>
      <c r="E42" s="598"/>
      <c r="F42" s="598"/>
      <c r="G42" s="588"/>
    </row>
    <row r="43" spans="1:7" x14ac:dyDescent="0.35">
      <c r="A43" s="577"/>
      <c r="B43" s="577"/>
      <c r="C43" s="598"/>
      <c r="D43" s="598"/>
      <c r="E43" s="598"/>
      <c r="F43" s="598"/>
      <c r="G43" s="588"/>
    </row>
    <row r="44" spans="1:7" x14ac:dyDescent="0.35">
      <c r="A44" s="577"/>
      <c r="B44" s="577"/>
      <c r="C44" s="598"/>
      <c r="D44" s="598"/>
      <c r="E44" s="598"/>
      <c r="F44" s="598"/>
      <c r="G44" s="588"/>
    </row>
    <row r="45" spans="1:7" x14ac:dyDescent="0.35">
      <c r="A45" s="577"/>
      <c r="B45" s="577"/>
      <c r="C45" s="598"/>
      <c r="D45" s="598"/>
      <c r="E45" s="598"/>
      <c r="F45" s="598"/>
      <c r="G45" s="588"/>
    </row>
    <row r="46" spans="1:7" x14ac:dyDescent="0.35">
      <c r="A46" s="577"/>
      <c r="B46" s="577"/>
      <c r="C46" s="598"/>
      <c r="D46" s="598"/>
      <c r="E46" s="598"/>
      <c r="F46" s="598"/>
      <c r="G46" s="588"/>
    </row>
    <row r="47" spans="1:7" x14ac:dyDescent="0.35">
      <c r="A47" s="577"/>
      <c r="B47" s="577"/>
      <c r="C47" s="598"/>
      <c r="D47" s="598"/>
      <c r="E47" s="598"/>
      <c r="F47" s="598"/>
      <c r="G47" s="588"/>
    </row>
    <row r="48" spans="1:7" x14ac:dyDescent="0.35">
      <c r="A48" s="577"/>
      <c r="B48" s="577"/>
      <c r="C48" s="598"/>
      <c r="D48" s="598"/>
      <c r="E48" s="598"/>
      <c r="F48" s="598"/>
      <c r="G48" s="588"/>
    </row>
    <row r="49" spans="1:7" x14ac:dyDescent="0.35">
      <c r="A49" s="577"/>
      <c r="B49" s="577"/>
      <c r="C49" s="598"/>
      <c r="D49" s="598"/>
      <c r="E49" s="598"/>
      <c r="F49" s="598"/>
      <c r="G49" s="588"/>
    </row>
    <row r="50" spans="1:7" x14ac:dyDescent="0.35">
      <c r="A50" s="577"/>
      <c r="B50" s="577"/>
      <c r="C50" s="598"/>
      <c r="D50" s="598"/>
      <c r="E50" s="598"/>
      <c r="F50" s="598"/>
      <c r="G50" s="588"/>
    </row>
    <row r="51" spans="1:7" x14ac:dyDescent="0.35">
      <c r="A51" s="577"/>
      <c r="B51" s="577"/>
      <c r="C51" s="598"/>
      <c r="D51" s="598"/>
      <c r="E51" s="598"/>
      <c r="F51" s="598"/>
      <c r="G51" s="588"/>
    </row>
    <row r="52" spans="1:7" x14ac:dyDescent="0.35">
      <c r="A52" s="577"/>
      <c r="B52" s="577"/>
      <c r="C52" s="598"/>
      <c r="D52" s="598"/>
      <c r="E52" s="598"/>
      <c r="F52" s="598"/>
      <c r="G52" s="588"/>
    </row>
    <row r="53" spans="1:7" x14ac:dyDescent="0.35">
      <c r="A53" s="577"/>
      <c r="B53" s="577"/>
      <c r="C53" s="598"/>
      <c r="D53" s="598"/>
      <c r="E53" s="598"/>
      <c r="F53" s="598"/>
      <c r="G53" s="588"/>
    </row>
    <row r="54" spans="1:7" x14ac:dyDescent="0.35">
      <c r="A54" s="577"/>
      <c r="B54" s="577"/>
      <c r="C54" s="598"/>
      <c r="D54" s="598"/>
      <c r="E54" s="598"/>
      <c r="F54" s="598"/>
      <c r="G54" s="588"/>
    </row>
    <row r="55" spans="1:7" x14ac:dyDescent="0.35">
      <c r="A55" s="577"/>
      <c r="B55" s="577"/>
      <c r="C55" s="598"/>
      <c r="D55" s="598"/>
      <c r="E55" s="598"/>
      <c r="F55" s="598"/>
      <c r="G55" s="588"/>
    </row>
    <row r="56" spans="1:7" x14ac:dyDescent="0.35">
      <c r="A56" s="577"/>
      <c r="B56" s="577"/>
      <c r="C56" s="598"/>
      <c r="D56" s="598"/>
      <c r="E56" s="598"/>
      <c r="F56" s="598"/>
      <c r="G56" s="588"/>
    </row>
    <row r="57" spans="1:7" x14ac:dyDescent="0.35">
      <c r="A57" s="577"/>
      <c r="B57" s="577"/>
      <c r="C57" s="598"/>
      <c r="D57" s="598"/>
      <c r="E57" s="598"/>
      <c r="F57" s="598"/>
      <c r="G57" s="588"/>
    </row>
    <row r="58" spans="1:7" x14ac:dyDescent="0.35">
      <c r="A58" s="577"/>
      <c r="B58" s="577"/>
      <c r="C58" s="598"/>
      <c r="D58" s="598"/>
      <c r="E58" s="598"/>
      <c r="F58" s="598"/>
      <c r="G58" s="588"/>
    </row>
    <row r="59" spans="1:7" x14ac:dyDescent="0.35">
      <c r="A59" s="577"/>
      <c r="B59" s="577"/>
      <c r="C59" s="598"/>
      <c r="D59" s="598"/>
      <c r="E59" s="598"/>
      <c r="F59" s="598"/>
      <c r="G59" s="588"/>
    </row>
    <row r="60" spans="1:7" x14ac:dyDescent="0.35">
      <c r="A60" s="577"/>
      <c r="B60" s="577"/>
      <c r="C60" s="598"/>
      <c r="D60" s="598"/>
      <c r="E60" s="598"/>
      <c r="F60" s="598"/>
      <c r="G60" s="588"/>
    </row>
    <row r="61" spans="1:7" x14ac:dyDescent="0.35">
      <c r="A61" s="577"/>
      <c r="B61" s="577"/>
      <c r="C61" s="598"/>
      <c r="D61" s="598"/>
      <c r="E61" s="598"/>
      <c r="F61" s="598"/>
      <c r="G61" s="588"/>
    </row>
    <row r="62" spans="1:7" x14ac:dyDescent="0.35">
      <c r="A62" s="577"/>
      <c r="B62" s="599"/>
      <c r="C62" s="600"/>
      <c r="D62" s="600"/>
      <c r="E62" s="598"/>
      <c r="F62" s="600"/>
      <c r="G62" s="588"/>
    </row>
    <row r="63" spans="1:7" x14ac:dyDescent="0.35">
      <c r="A63" s="577"/>
      <c r="B63" s="577"/>
      <c r="C63" s="598"/>
      <c r="D63" s="598"/>
      <c r="E63" s="598"/>
      <c r="F63" s="598"/>
      <c r="G63" s="588"/>
    </row>
    <row r="64" spans="1:7" x14ac:dyDescent="0.35">
      <c r="A64" s="577"/>
      <c r="B64" s="577"/>
      <c r="C64" s="598"/>
      <c r="D64" s="598"/>
      <c r="E64" s="598"/>
      <c r="F64" s="598"/>
      <c r="G64" s="588"/>
    </row>
    <row r="65" spans="1:7" x14ac:dyDescent="0.35">
      <c r="A65" s="577"/>
      <c r="B65" s="577"/>
      <c r="C65" s="598"/>
      <c r="D65" s="598"/>
      <c r="E65" s="598"/>
      <c r="F65" s="598"/>
      <c r="G65" s="588"/>
    </row>
    <row r="66" spans="1:7" x14ac:dyDescent="0.35">
      <c r="A66" s="577"/>
      <c r="B66" s="599"/>
      <c r="C66" s="600"/>
      <c r="D66" s="600"/>
      <c r="E66" s="598"/>
      <c r="F66" s="600"/>
      <c r="G66" s="588"/>
    </row>
    <row r="67" spans="1:7" x14ac:dyDescent="0.35">
      <c r="A67" s="577"/>
      <c r="B67" s="588"/>
      <c r="C67" s="598"/>
      <c r="D67" s="598"/>
      <c r="E67" s="598"/>
      <c r="F67" s="598"/>
      <c r="G67" s="588"/>
    </row>
    <row r="68" spans="1:7" x14ac:dyDescent="0.35">
      <c r="A68" s="577"/>
      <c r="B68" s="577"/>
      <c r="C68" s="598"/>
      <c r="D68" s="598"/>
      <c r="E68" s="598"/>
      <c r="F68" s="598"/>
      <c r="G68" s="588"/>
    </row>
    <row r="69" spans="1:7" x14ac:dyDescent="0.35">
      <c r="A69" s="577"/>
      <c r="B69" s="588"/>
      <c r="C69" s="598"/>
      <c r="D69" s="598"/>
      <c r="E69" s="598"/>
      <c r="F69" s="598"/>
      <c r="G69" s="588"/>
    </row>
    <row r="70" spans="1:7" x14ac:dyDescent="0.35">
      <c r="A70" s="577"/>
      <c r="B70" s="588"/>
      <c r="C70" s="598"/>
      <c r="D70" s="598"/>
      <c r="E70" s="598"/>
      <c r="F70" s="598"/>
      <c r="G70" s="588"/>
    </row>
    <row r="71" spans="1:7" x14ac:dyDescent="0.35">
      <c r="A71" s="577"/>
      <c r="B71" s="588"/>
      <c r="C71" s="598"/>
      <c r="D71" s="598"/>
      <c r="E71" s="598"/>
      <c r="F71" s="598"/>
      <c r="G71" s="588"/>
    </row>
    <row r="72" spans="1:7" x14ac:dyDescent="0.35">
      <c r="A72" s="577"/>
      <c r="B72" s="588"/>
      <c r="C72" s="598"/>
      <c r="D72" s="598"/>
      <c r="E72" s="598"/>
      <c r="F72" s="598"/>
      <c r="G72" s="588"/>
    </row>
    <row r="73" spans="1:7" x14ac:dyDescent="0.35">
      <c r="A73" s="577"/>
      <c r="B73" s="588"/>
      <c r="C73" s="598"/>
      <c r="D73" s="598"/>
      <c r="E73" s="598"/>
      <c r="F73" s="598"/>
      <c r="G73" s="588"/>
    </row>
    <row r="74" spans="1:7" x14ac:dyDescent="0.35">
      <c r="A74" s="577"/>
      <c r="B74" s="588"/>
      <c r="C74" s="598"/>
      <c r="D74" s="598"/>
      <c r="E74" s="598"/>
      <c r="F74" s="598"/>
      <c r="G74" s="588"/>
    </row>
    <row r="75" spans="1:7" x14ac:dyDescent="0.35">
      <c r="A75" s="577"/>
      <c r="B75" s="588"/>
      <c r="C75" s="598"/>
      <c r="D75" s="598"/>
      <c r="E75" s="598"/>
      <c r="F75" s="598"/>
      <c r="G75" s="588"/>
    </row>
    <row r="76" spans="1:7" x14ac:dyDescent="0.35">
      <c r="A76" s="577"/>
      <c r="B76" s="588"/>
      <c r="C76" s="598"/>
      <c r="D76" s="598"/>
      <c r="E76" s="598"/>
      <c r="F76" s="598"/>
      <c r="G76" s="588"/>
    </row>
    <row r="77" spans="1:7" x14ac:dyDescent="0.35">
      <c r="A77" s="577"/>
      <c r="B77" s="588"/>
      <c r="C77" s="598"/>
      <c r="D77" s="598"/>
      <c r="E77" s="598"/>
      <c r="F77" s="598"/>
      <c r="G77" s="588"/>
    </row>
    <row r="78" spans="1:7" x14ac:dyDescent="0.35">
      <c r="A78" s="577"/>
      <c r="B78" s="595"/>
      <c r="C78" s="598"/>
      <c r="D78" s="598"/>
      <c r="E78" s="598"/>
      <c r="F78" s="598"/>
      <c r="G78" s="588"/>
    </row>
    <row r="79" spans="1:7" x14ac:dyDescent="0.35">
      <c r="A79" s="577"/>
      <c r="B79" s="595"/>
      <c r="C79" s="598"/>
      <c r="D79" s="598"/>
      <c r="E79" s="598"/>
      <c r="F79" s="598"/>
      <c r="G79" s="588"/>
    </row>
    <row r="80" spans="1:7" x14ac:dyDescent="0.35">
      <c r="A80" s="577"/>
      <c r="B80" s="595"/>
      <c r="C80" s="598"/>
      <c r="D80" s="598"/>
      <c r="E80" s="598"/>
      <c r="F80" s="598"/>
      <c r="G80" s="588"/>
    </row>
    <row r="81" spans="1:7" x14ac:dyDescent="0.35">
      <c r="A81" s="577"/>
      <c r="B81" s="595"/>
      <c r="C81" s="598"/>
      <c r="D81" s="598"/>
      <c r="E81" s="598"/>
      <c r="F81" s="598"/>
      <c r="G81" s="588"/>
    </row>
    <row r="82" spans="1:7" x14ac:dyDescent="0.35">
      <c r="A82" s="577"/>
      <c r="B82" s="595"/>
      <c r="C82" s="598"/>
      <c r="D82" s="598"/>
      <c r="E82" s="598"/>
      <c r="F82" s="598"/>
      <c r="G82" s="588"/>
    </row>
    <row r="83" spans="1:7" x14ac:dyDescent="0.35">
      <c r="A83" s="577"/>
      <c r="B83" s="595"/>
      <c r="C83" s="598"/>
      <c r="D83" s="598"/>
      <c r="E83" s="598"/>
      <c r="F83" s="598"/>
      <c r="G83" s="588"/>
    </row>
    <row r="84" spans="1:7" x14ac:dyDescent="0.35">
      <c r="A84" s="577"/>
      <c r="B84" s="595"/>
      <c r="C84" s="598"/>
      <c r="D84" s="598"/>
      <c r="E84" s="598"/>
      <c r="F84" s="598"/>
      <c r="G84" s="588"/>
    </row>
    <row r="85" spans="1:7" x14ac:dyDescent="0.35">
      <c r="A85" s="577"/>
      <c r="B85" s="595"/>
      <c r="C85" s="598"/>
      <c r="D85" s="598"/>
      <c r="E85" s="598"/>
      <c r="F85" s="598"/>
      <c r="G85" s="588"/>
    </row>
    <row r="86" spans="1:7" x14ac:dyDescent="0.35">
      <c r="A86" s="577"/>
      <c r="B86" s="595"/>
      <c r="C86" s="598"/>
      <c r="D86" s="598"/>
      <c r="E86" s="598"/>
      <c r="F86" s="598"/>
      <c r="G86" s="588"/>
    </row>
    <row r="87" spans="1:7" x14ac:dyDescent="0.35">
      <c r="A87" s="577"/>
      <c r="B87" s="595"/>
      <c r="C87" s="598"/>
      <c r="D87" s="598"/>
      <c r="E87" s="598"/>
      <c r="F87" s="598"/>
      <c r="G87" s="588"/>
    </row>
    <row r="88" spans="1:7" x14ac:dyDescent="0.35">
      <c r="A88" s="587"/>
      <c r="B88" s="587"/>
      <c r="C88" s="587"/>
      <c r="D88" s="587"/>
      <c r="E88" s="587"/>
      <c r="F88" s="587"/>
      <c r="G88" s="587"/>
    </row>
    <row r="89" spans="1:7" x14ac:dyDescent="0.35">
      <c r="A89" s="577"/>
      <c r="B89" s="588"/>
      <c r="C89" s="598"/>
      <c r="D89" s="598"/>
      <c r="E89" s="598"/>
      <c r="F89" s="598"/>
      <c r="G89" s="588"/>
    </row>
    <row r="90" spans="1:7" x14ac:dyDescent="0.35">
      <c r="A90" s="577"/>
      <c r="B90" s="588"/>
      <c r="C90" s="598"/>
      <c r="D90" s="598"/>
      <c r="E90" s="598"/>
      <c r="F90" s="598"/>
      <c r="G90" s="588"/>
    </row>
    <row r="91" spans="1:7" x14ac:dyDescent="0.35">
      <c r="A91" s="577"/>
      <c r="B91" s="588"/>
      <c r="C91" s="598"/>
      <c r="D91" s="598"/>
      <c r="E91" s="598"/>
      <c r="F91" s="598"/>
      <c r="G91" s="588"/>
    </row>
    <row r="92" spans="1:7" x14ac:dyDescent="0.35">
      <c r="A92" s="577"/>
      <c r="B92" s="588"/>
      <c r="C92" s="598"/>
      <c r="D92" s="598"/>
      <c r="E92" s="598"/>
      <c r="F92" s="598"/>
      <c r="G92" s="588"/>
    </row>
    <row r="93" spans="1:7" x14ac:dyDescent="0.35">
      <c r="A93" s="577"/>
      <c r="B93" s="588"/>
      <c r="C93" s="598"/>
      <c r="D93" s="598"/>
      <c r="E93" s="598"/>
      <c r="F93" s="598"/>
      <c r="G93" s="588"/>
    </row>
    <row r="94" spans="1:7" x14ac:dyDescent="0.35">
      <c r="A94" s="577"/>
      <c r="B94" s="588"/>
      <c r="C94" s="598"/>
      <c r="D94" s="598"/>
      <c r="E94" s="598"/>
      <c r="F94" s="598"/>
      <c r="G94" s="588"/>
    </row>
    <row r="95" spans="1:7" x14ac:dyDescent="0.35">
      <c r="A95" s="577"/>
      <c r="B95" s="588"/>
      <c r="C95" s="598"/>
      <c r="D95" s="598"/>
      <c r="E95" s="598"/>
      <c r="F95" s="598"/>
      <c r="G95" s="588"/>
    </row>
    <row r="96" spans="1:7" x14ac:dyDescent="0.35">
      <c r="A96" s="577"/>
      <c r="B96" s="588"/>
      <c r="C96" s="598"/>
      <c r="D96" s="598"/>
      <c r="E96" s="598"/>
      <c r="F96" s="598"/>
      <c r="G96" s="588"/>
    </row>
    <row r="97" spans="1:7" x14ac:dyDescent="0.35">
      <c r="A97" s="577"/>
      <c r="B97" s="588"/>
      <c r="C97" s="598"/>
      <c r="D97" s="598"/>
      <c r="E97" s="598"/>
      <c r="F97" s="598"/>
      <c r="G97" s="588"/>
    </row>
    <row r="98" spans="1:7" x14ac:dyDescent="0.35">
      <c r="A98" s="577"/>
      <c r="B98" s="588"/>
      <c r="C98" s="598"/>
      <c r="D98" s="598"/>
      <c r="E98" s="598"/>
      <c r="F98" s="598"/>
      <c r="G98" s="588"/>
    </row>
    <row r="99" spans="1:7" x14ac:dyDescent="0.35">
      <c r="A99" s="577"/>
      <c r="B99" s="588"/>
      <c r="C99" s="598"/>
      <c r="D99" s="598"/>
      <c r="E99" s="598"/>
      <c r="F99" s="598"/>
      <c r="G99" s="588"/>
    </row>
    <row r="100" spans="1:7" x14ac:dyDescent="0.35">
      <c r="A100" s="577"/>
      <c r="B100" s="588"/>
      <c r="C100" s="598"/>
      <c r="D100" s="598"/>
      <c r="E100" s="598"/>
      <c r="F100" s="598"/>
      <c r="G100" s="588"/>
    </row>
    <row r="101" spans="1:7" x14ac:dyDescent="0.35">
      <c r="A101" s="577"/>
      <c r="B101" s="588"/>
      <c r="C101" s="598"/>
      <c r="D101" s="598"/>
      <c r="E101" s="598"/>
      <c r="F101" s="598"/>
      <c r="G101" s="588"/>
    </row>
    <row r="102" spans="1:7" x14ac:dyDescent="0.35">
      <c r="A102" s="577"/>
      <c r="B102" s="588"/>
      <c r="C102" s="598"/>
      <c r="D102" s="598"/>
      <c r="E102" s="598"/>
      <c r="F102" s="598"/>
      <c r="G102" s="588"/>
    </row>
    <row r="103" spans="1:7" x14ac:dyDescent="0.35">
      <c r="A103" s="577"/>
      <c r="B103" s="588"/>
      <c r="C103" s="598"/>
      <c r="D103" s="598"/>
      <c r="E103" s="598"/>
      <c r="F103" s="598"/>
      <c r="G103" s="588"/>
    </row>
    <row r="104" spans="1:7" x14ac:dyDescent="0.35">
      <c r="A104" s="577"/>
      <c r="B104" s="588"/>
      <c r="C104" s="598"/>
      <c r="D104" s="598"/>
      <c r="E104" s="598"/>
      <c r="F104" s="598"/>
      <c r="G104" s="588"/>
    </row>
    <row r="105" spans="1:7" x14ac:dyDescent="0.35">
      <c r="A105" s="577"/>
      <c r="B105" s="588"/>
      <c r="C105" s="598"/>
      <c r="D105" s="598"/>
      <c r="E105" s="598"/>
      <c r="F105" s="598"/>
      <c r="G105" s="588"/>
    </row>
    <row r="106" spans="1:7" x14ac:dyDescent="0.35">
      <c r="A106" s="577"/>
      <c r="B106" s="588"/>
      <c r="C106" s="598"/>
      <c r="D106" s="598"/>
      <c r="E106" s="598"/>
      <c r="F106" s="598"/>
      <c r="G106" s="588"/>
    </row>
    <row r="107" spans="1:7" x14ac:dyDescent="0.35">
      <c r="A107" s="577"/>
      <c r="B107" s="588"/>
      <c r="C107" s="598"/>
      <c r="D107" s="598"/>
      <c r="E107" s="598"/>
      <c r="F107" s="598"/>
      <c r="G107" s="588"/>
    </row>
    <row r="108" spans="1:7" x14ac:dyDescent="0.35">
      <c r="A108" s="577"/>
      <c r="B108" s="588"/>
      <c r="C108" s="598"/>
      <c r="D108" s="598"/>
      <c r="E108" s="598"/>
      <c r="F108" s="598"/>
      <c r="G108" s="588"/>
    </row>
    <row r="109" spans="1:7" x14ac:dyDescent="0.35">
      <c r="A109" s="577"/>
      <c r="B109" s="588"/>
      <c r="C109" s="598"/>
      <c r="D109" s="598"/>
      <c r="E109" s="598"/>
      <c r="F109" s="598"/>
      <c r="G109" s="588"/>
    </row>
    <row r="110" spans="1:7" x14ac:dyDescent="0.35">
      <c r="A110" s="577"/>
      <c r="B110" s="588"/>
      <c r="C110" s="598"/>
      <c r="D110" s="598"/>
      <c r="E110" s="598"/>
      <c r="F110" s="598"/>
      <c r="G110" s="588"/>
    </row>
    <row r="111" spans="1:7" x14ac:dyDescent="0.35">
      <c r="A111" s="577"/>
      <c r="B111" s="588"/>
      <c r="C111" s="598"/>
      <c r="D111" s="598"/>
      <c r="E111" s="598"/>
      <c r="F111" s="598"/>
      <c r="G111" s="588"/>
    </row>
    <row r="112" spans="1:7" x14ac:dyDescent="0.35">
      <c r="A112" s="577"/>
      <c r="B112" s="588"/>
      <c r="C112" s="598"/>
      <c r="D112" s="598"/>
      <c r="E112" s="598"/>
      <c r="F112" s="598"/>
      <c r="G112" s="588"/>
    </row>
    <row r="113" spans="1:7" x14ac:dyDescent="0.35">
      <c r="A113" s="577"/>
      <c r="B113" s="588"/>
      <c r="C113" s="598"/>
      <c r="D113" s="598"/>
      <c r="E113" s="598"/>
      <c r="F113" s="598"/>
      <c r="G113" s="588"/>
    </row>
    <row r="114" spans="1:7" x14ac:dyDescent="0.35">
      <c r="A114" s="577"/>
      <c r="B114" s="588"/>
      <c r="C114" s="598"/>
      <c r="D114" s="598"/>
      <c r="E114" s="598"/>
      <c r="F114" s="598"/>
      <c r="G114" s="588"/>
    </row>
    <row r="115" spans="1:7" x14ac:dyDescent="0.35">
      <c r="A115" s="577"/>
      <c r="B115" s="588"/>
      <c r="C115" s="598"/>
      <c r="D115" s="598"/>
      <c r="E115" s="598"/>
      <c r="F115" s="598"/>
      <c r="G115" s="588"/>
    </row>
    <row r="116" spans="1:7" x14ac:dyDescent="0.35">
      <c r="A116" s="577"/>
      <c r="B116" s="588"/>
      <c r="C116" s="598"/>
      <c r="D116" s="598"/>
      <c r="E116" s="598"/>
      <c r="F116" s="598"/>
      <c r="G116" s="588"/>
    </row>
    <row r="117" spans="1:7" x14ac:dyDescent="0.35">
      <c r="A117" s="577"/>
      <c r="B117" s="588"/>
      <c r="C117" s="598"/>
      <c r="D117" s="598"/>
      <c r="E117" s="598"/>
      <c r="F117" s="598"/>
      <c r="G117" s="588"/>
    </row>
    <row r="118" spans="1:7" x14ac:dyDescent="0.35">
      <c r="A118" s="577"/>
      <c r="B118" s="588"/>
      <c r="C118" s="598"/>
      <c r="D118" s="598"/>
      <c r="E118" s="598"/>
      <c r="F118" s="598"/>
      <c r="G118" s="588"/>
    </row>
    <row r="119" spans="1:7" x14ac:dyDescent="0.35">
      <c r="A119" s="577"/>
      <c r="B119" s="588"/>
      <c r="C119" s="598"/>
      <c r="D119" s="598"/>
      <c r="E119" s="598"/>
      <c r="F119" s="598"/>
      <c r="G119" s="588"/>
    </row>
    <row r="120" spans="1:7" x14ac:dyDescent="0.35">
      <c r="A120" s="577"/>
      <c r="B120" s="588"/>
      <c r="C120" s="598"/>
      <c r="D120" s="598"/>
      <c r="E120" s="598"/>
      <c r="F120" s="598"/>
      <c r="G120" s="588"/>
    </row>
    <row r="121" spans="1:7" x14ac:dyDescent="0.35">
      <c r="A121" s="577"/>
      <c r="B121" s="588"/>
      <c r="C121" s="598"/>
      <c r="D121" s="598"/>
      <c r="E121" s="598"/>
      <c r="F121" s="598"/>
      <c r="G121" s="588"/>
    </row>
    <row r="122" spans="1:7" x14ac:dyDescent="0.35">
      <c r="A122" s="577"/>
      <c r="B122" s="588"/>
      <c r="C122" s="598"/>
      <c r="D122" s="598"/>
      <c r="E122" s="598"/>
      <c r="F122" s="598"/>
      <c r="G122" s="588"/>
    </row>
    <row r="123" spans="1:7" x14ac:dyDescent="0.35">
      <c r="A123" s="577"/>
      <c r="B123" s="588"/>
      <c r="C123" s="598"/>
      <c r="D123" s="598"/>
      <c r="E123" s="598"/>
      <c r="F123" s="598"/>
      <c r="G123" s="588"/>
    </row>
    <row r="124" spans="1:7" x14ac:dyDescent="0.35">
      <c r="A124" s="577"/>
      <c r="B124" s="588"/>
      <c r="C124" s="598"/>
      <c r="D124" s="598"/>
      <c r="E124" s="598"/>
      <c r="F124" s="598"/>
      <c r="G124" s="588"/>
    </row>
    <row r="125" spans="1:7" x14ac:dyDescent="0.35">
      <c r="A125" s="577"/>
      <c r="B125" s="588"/>
      <c r="C125" s="598"/>
      <c r="D125" s="598"/>
      <c r="E125" s="598"/>
      <c r="F125" s="598"/>
      <c r="G125" s="588"/>
    </row>
    <row r="126" spans="1:7" x14ac:dyDescent="0.35">
      <c r="A126" s="577"/>
      <c r="B126" s="588"/>
      <c r="C126" s="598"/>
      <c r="D126" s="598"/>
      <c r="E126" s="598"/>
      <c r="F126" s="598"/>
      <c r="G126" s="588"/>
    </row>
    <row r="127" spans="1:7" x14ac:dyDescent="0.35">
      <c r="A127" s="577"/>
      <c r="B127" s="588"/>
      <c r="C127" s="598"/>
      <c r="D127" s="598"/>
      <c r="E127" s="598"/>
      <c r="F127" s="598"/>
      <c r="G127" s="588"/>
    </row>
    <row r="128" spans="1:7" x14ac:dyDescent="0.35">
      <c r="A128" s="577"/>
      <c r="B128" s="588"/>
      <c r="C128" s="598"/>
      <c r="D128" s="598"/>
      <c r="E128" s="598"/>
      <c r="F128" s="598"/>
      <c r="G128" s="588"/>
    </row>
    <row r="129" spans="1:7" x14ac:dyDescent="0.35">
      <c r="A129" s="577"/>
      <c r="B129" s="588"/>
      <c r="C129" s="598"/>
      <c r="D129" s="598"/>
      <c r="E129" s="598"/>
      <c r="F129" s="598"/>
      <c r="G129" s="588"/>
    </row>
    <row r="130" spans="1:7" x14ac:dyDescent="0.35">
      <c r="A130" s="577"/>
      <c r="B130" s="588"/>
      <c r="C130" s="598"/>
      <c r="D130" s="598"/>
      <c r="E130" s="598"/>
      <c r="F130" s="598"/>
      <c r="G130" s="588"/>
    </row>
    <row r="131" spans="1:7" x14ac:dyDescent="0.35">
      <c r="A131" s="577"/>
      <c r="B131" s="588"/>
      <c r="C131" s="598"/>
      <c r="D131" s="598"/>
      <c r="E131" s="598"/>
      <c r="F131" s="598"/>
      <c r="G131" s="588"/>
    </row>
    <row r="132" spans="1:7" x14ac:dyDescent="0.35">
      <c r="A132" s="577"/>
      <c r="B132" s="588"/>
      <c r="C132" s="598"/>
      <c r="D132" s="598"/>
      <c r="E132" s="598"/>
      <c r="F132" s="598"/>
      <c r="G132" s="588"/>
    </row>
    <row r="133" spans="1:7" x14ac:dyDescent="0.35">
      <c r="A133" s="577"/>
      <c r="B133" s="588"/>
      <c r="C133" s="598"/>
      <c r="D133" s="598"/>
      <c r="E133" s="598"/>
      <c r="F133" s="598"/>
      <c r="G133" s="588"/>
    </row>
    <row r="134" spans="1:7" x14ac:dyDescent="0.35">
      <c r="A134" s="577"/>
      <c r="B134" s="588"/>
      <c r="C134" s="598"/>
      <c r="D134" s="598"/>
      <c r="E134" s="598"/>
      <c r="F134" s="598"/>
      <c r="G134" s="588"/>
    </row>
    <row r="135" spans="1:7" x14ac:dyDescent="0.35">
      <c r="A135" s="577"/>
      <c r="B135" s="588"/>
      <c r="C135" s="598"/>
      <c r="D135" s="598"/>
      <c r="E135" s="598"/>
      <c r="F135" s="598"/>
      <c r="G135" s="588"/>
    </row>
    <row r="136" spans="1:7" x14ac:dyDescent="0.35">
      <c r="A136" s="577"/>
      <c r="B136" s="588"/>
      <c r="C136" s="598"/>
      <c r="D136" s="598"/>
      <c r="E136" s="598"/>
      <c r="F136" s="598"/>
      <c r="G136" s="588"/>
    </row>
    <row r="137" spans="1:7" x14ac:dyDescent="0.35">
      <c r="A137" s="577"/>
      <c r="B137" s="588"/>
      <c r="C137" s="598"/>
      <c r="D137" s="598"/>
      <c r="E137" s="598"/>
      <c r="F137" s="598"/>
      <c r="G137" s="588"/>
    </row>
    <row r="138" spans="1:7" x14ac:dyDescent="0.35">
      <c r="A138" s="577"/>
      <c r="B138" s="588"/>
      <c r="C138" s="598"/>
      <c r="D138" s="598"/>
      <c r="E138" s="598"/>
      <c r="F138" s="598"/>
      <c r="G138" s="588"/>
    </row>
    <row r="139" spans="1:7" x14ac:dyDescent="0.35">
      <c r="A139" s="587"/>
      <c r="B139" s="587"/>
      <c r="C139" s="587"/>
      <c r="D139" s="587"/>
      <c r="E139" s="587"/>
      <c r="F139" s="587"/>
      <c r="G139" s="587"/>
    </row>
    <row r="140" spans="1:7" x14ac:dyDescent="0.35">
      <c r="A140" s="577"/>
      <c r="B140" s="577"/>
      <c r="C140" s="598"/>
      <c r="D140" s="598"/>
      <c r="E140" s="601"/>
      <c r="F140" s="598"/>
      <c r="G140" s="588"/>
    </row>
    <row r="141" spans="1:7" x14ac:dyDescent="0.35">
      <c r="A141" s="577"/>
      <c r="B141" s="577"/>
      <c r="C141" s="598"/>
      <c r="D141" s="598"/>
      <c r="E141" s="601"/>
      <c r="F141" s="598"/>
      <c r="G141" s="588"/>
    </row>
    <row r="142" spans="1:7" x14ac:dyDescent="0.35">
      <c r="A142" s="577"/>
      <c r="B142" s="577"/>
      <c r="C142" s="598"/>
      <c r="D142" s="598"/>
      <c r="E142" s="601"/>
      <c r="F142" s="598"/>
      <c r="G142" s="588"/>
    </row>
    <row r="143" spans="1:7" x14ac:dyDescent="0.35">
      <c r="A143" s="577"/>
      <c r="B143" s="577"/>
      <c r="C143" s="598"/>
      <c r="D143" s="598"/>
      <c r="E143" s="601"/>
      <c r="F143" s="598"/>
      <c r="G143" s="588"/>
    </row>
    <row r="144" spans="1:7" x14ac:dyDescent="0.35">
      <c r="A144" s="577"/>
      <c r="B144" s="577"/>
      <c r="C144" s="598"/>
      <c r="D144" s="598"/>
      <c r="E144" s="601"/>
      <c r="F144" s="598"/>
      <c r="G144" s="588"/>
    </row>
    <row r="145" spans="1:7" x14ac:dyDescent="0.35">
      <c r="A145" s="577"/>
      <c r="B145" s="577"/>
      <c r="C145" s="598"/>
      <c r="D145" s="598"/>
      <c r="E145" s="601"/>
      <c r="F145" s="598"/>
      <c r="G145" s="588"/>
    </row>
    <row r="146" spans="1:7" x14ac:dyDescent="0.35">
      <c r="A146" s="577"/>
      <c r="B146" s="577"/>
      <c r="C146" s="598"/>
      <c r="D146" s="598"/>
      <c r="E146" s="601"/>
      <c r="F146" s="598"/>
      <c r="G146" s="588"/>
    </row>
    <row r="147" spans="1:7" x14ac:dyDescent="0.35">
      <c r="A147" s="577"/>
      <c r="B147" s="577"/>
      <c r="C147" s="598"/>
      <c r="D147" s="598"/>
      <c r="E147" s="601"/>
      <c r="F147" s="598"/>
      <c r="G147" s="588"/>
    </row>
    <row r="148" spans="1:7" x14ac:dyDescent="0.35">
      <c r="A148" s="577"/>
      <c r="B148" s="577"/>
      <c r="C148" s="598"/>
      <c r="D148" s="598"/>
      <c r="E148" s="601"/>
      <c r="F148" s="598"/>
      <c r="G148" s="588"/>
    </row>
    <row r="149" spans="1:7" x14ac:dyDescent="0.35">
      <c r="A149" s="587"/>
      <c r="B149" s="587"/>
      <c r="C149" s="587"/>
      <c r="D149" s="587"/>
      <c r="E149" s="587"/>
      <c r="F149" s="587"/>
      <c r="G149" s="587"/>
    </row>
    <row r="150" spans="1:7" x14ac:dyDescent="0.35">
      <c r="A150" s="577"/>
      <c r="B150" s="577"/>
      <c r="C150" s="598"/>
      <c r="D150" s="598"/>
      <c r="E150" s="601"/>
      <c r="F150" s="598"/>
      <c r="G150" s="588"/>
    </row>
    <row r="151" spans="1:7" x14ac:dyDescent="0.35">
      <c r="A151" s="577"/>
      <c r="B151" s="577"/>
      <c r="C151" s="598"/>
      <c r="D151" s="598"/>
      <c r="E151" s="601"/>
      <c r="F151" s="598"/>
      <c r="G151" s="588"/>
    </row>
    <row r="152" spans="1:7" x14ac:dyDescent="0.35">
      <c r="A152" s="577"/>
      <c r="B152" s="577"/>
      <c r="C152" s="598"/>
      <c r="D152" s="598"/>
      <c r="E152" s="601"/>
      <c r="F152" s="598"/>
      <c r="G152" s="588"/>
    </row>
    <row r="153" spans="1:7" x14ac:dyDescent="0.35">
      <c r="A153" s="577"/>
      <c r="B153" s="577"/>
      <c r="C153" s="577"/>
      <c r="D153" s="577"/>
      <c r="E153" s="567"/>
      <c r="F153" s="577"/>
      <c r="G153" s="588"/>
    </row>
    <row r="154" spans="1:7" x14ac:dyDescent="0.35">
      <c r="A154" s="577"/>
      <c r="B154" s="577"/>
      <c r="C154" s="577"/>
      <c r="D154" s="577"/>
      <c r="E154" s="567"/>
      <c r="F154" s="577"/>
      <c r="G154" s="588"/>
    </row>
    <row r="155" spans="1:7" x14ac:dyDescent="0.35">
      <c r="A155" s="577"/>
      <c r="B155" s="577"/>
      <c r="C155" s="577"/>
      <c r="D155" s="577"/>
      <c r="E155" s="567"/>
      <c r="F155" s="577"/>
      <c r="G155" s="588"/>
    </row>
    <row r="156" spans="1:7" x14ac:dyDescent="0.35">
      <c r="A156" s="577"/>
      <c r="B156" s="577"/>
      <c r="C156" s="577"/>
      <c r="D156" s="577"/>
      <c r="E156" s="567"/>
      <c r="F156" s="577"/>
      <c r="G156" s="588"/>
    </row>
    <row r="157" spans="1:7" x14ac:dyDescent="0.35">
      <c r="A157" s="577"/>
      <c r="B157" s="577"/>
      <c r="C157" s="577"/>
      <c r="D157" s="577"/>
      <c r="E157" s="567"/>
      <c r="F157" s="577"/>
      <c r="G157" s="588"/>
    </row>
    <row r="158" spans="1:7" x14ac:dyDescent="0.35">
      <c r="A158" s="577"/>
      <c r="B158" s="577"/>
      <c r="C158" s="577"/>
      <c r="D158" s="577"/>
      <c r="E158" s="567"/>
      <c r="F158" s="577"/>
      <c r="G158" s="588"/>
    </row>
    <row r="159" spans="1:7" x14ac:dyDescent="0.35">
      <c r="A159" s="587"/>
      <c r="B159" s="587"/>
      <c r="C159" s="587"/>
      <c r="D159" s="587"/>
      <c r="E159" s="587"/>
      <c r="F159" s="587"/>
      <c r="G159" s="587"/>
    </row>
    <row r="160" spans="1:7" x14ac:dyDescent="0.35">
      <c r="A160" s="577"/>
      <c r="B160" s="602"/>
      <c r="C160" s="598"/>
      <c r="D160" s="598"/>
      <c r="E160" s="601"/>
      <c r="F160" s="598"/>
      <c r="G160" s="588"/>
    </row>
    <row r="161" spans="1:7" x14ac:dyDescent="0.35">
      <c r="A161" s="577"/>
      <c r="B161" s="602"/>
      <c r="C161" s="598"/>
      <c r="D161" s="598"/>
      <c r="E161" s="601"/>
      <c r="F161" s="598"/>
      <c r="G161" s="588"/>
    </row>
    <row r="162" spans="1:7" x14ac:dyDescent="0.35">
      <c r="A162" s="577"/>
      <c r="B162" s="602"/>
      <c r="C162" s="598"/>
      <c r="D162" s="598"/>
      <c r="E162" s="598"/>
      <c r="F162" s="598"/>
      <c r="G162" s="588"/>
    </row>
    <row r="163" spans="1:7" x14ac:dyDescent="0.35">
      <c r="A163" s="577"/>
      <c r="B163" s="602"/>
      <c r="C163" s="598"/>
      <c r="D163" s="598"/>
      <c r="E163" s="598"/>
      <c r="F163" s="598"/>
      <c r="G163" s="588"/>
    </row>
    <row r="164" spans="1:7" x14ac:dyDescent="0.35">
      <c r="A164" s="577"/>
      <c r="B164" s="602"/>
      <c r="C164" s="598"/>
      <c r="D164" s="598"/>
      <c r="E164" s="598"/>
      <c r="F164" s="598"/>
      <c r="G164" s="588"/>
    </row>
    <row r="165" spans="1:7" x14ac:dyDescent="0.35">
      <c r="A165" s="577"/>
      <c r="B165" s="590"/>
      <c r="C165" s="598"/>
      <c r="D165" s="598"/>
      <c r="E165" s="598"/>
      <c r="F165" s="598"/>
      <c r="G165" s="588"/>
    </row>
    <row r="166" spans="1:7" x14ac:dyDescent="0.35">
      <c r="A166" s="577"/>
      <c r="B166" s="590"/>
      <c r="C166" s="598"/>
      <c r="D166" s="598"/>
      <c r="E166" s="598"/>
      <c r="F166" s="598"/>
      <c r="G166" s="588"/>
    </row>
    <row r="167" spans="1:7" x14ac:dyDescent="0.35">
      <c r="A167" s="577"/>
      <c r="B167" s="602"/>
      <c r="C167" s="598"/>
      <c r="D167" s="598"/>
      <c r="E167" s="598"/>
      <c r="F167" s="598"/>
      <c r="G167" s="588"/>
    </row>
    <row r="168" spans="1:7" x14ac:dyDescent="0.35">
      <c r="A168" s="577"/>
      <c r="B168" s="602"/>
      <c r="C168" s="598"/>
      <c r="D168" s="598"/>
      <c r="E168" s="598"/>
      <c r="F168" s="598"/>
      <c r="G168" s="588"/>
    </row>
    <row r="169" spans="1:7" x14ac:dyDescent="0.35">
      <c r="A169" s="587"/>
      <c r="B169" s="587"/>
      <c r="C169" s="587"/>
      <c r="D169" s="587"/>
      <c r="E169" s="587"/>
      <c r="F169" s="587"/>
      <c r="G169" s="587"/>
    </row>
    <row r="170" spans="1:7" x14ac:dyDescent="0.35">
      <c r="A170" s="577"/>
      <c r="B170" s="577"/>
      <c r="C170" s="598"/>
      <c r="D170" s="598"/>
      <c r="E170" s="601"/>
      <c r="F170" s="598"/>
      <c r="G170" s="588"/>
    </row>
    <row r="171" spans="1:7" x14ac:dyDescent="0.35">
      <c r="A171" s="577"/>
      <c r="B171" s="603"/>
      <c r="C171" s="598"/>
      <c r="D171" s="598"/>
      <c r="E171" s="601"/>
      <c r="F171" s="598"/>
      <c r="G171" s="588"/>
    </row>
    <row r="172" spans="1:7" x14ac:dyDescent="0.35">
      <c r="A172" s="577"/>
      <c r="B172" s="603"/>
      <c r="C172" s="598"/>
      <c r="D172" s="598"/>
      <c r="E172" s="601"/>
      <c r="F172" s="598"/>
      <c r="G172" s="588"/>
    </row>
    <row r="173" spans="1:7" x14ac:dyDescent="0.35">
      <c r="A173" s="577"/>
      <c r="B173" s="603"/>
      <c r="C173" s="598"/>
      <c r="D173" s="598"/>
      <c r="E173" s="601"/>
      <c r="F173" s="598"/>
      <c r="G173" s="588"/>
    </row>
    <row r="174" spans="1:7" x14ac:dyDescent="0.35">
      <c r="A174" s="577"/>
      <c r="B174" s="603"/>
      <c r="C174" s="598"/>
      <c r="D174" s="598"/>
      <c r="E174" s="601"/>
      <c r="F174" s="598"/>
      <c r="G174" s="588"/>
    </row>
    <row r="175" spans="1:7" x14ac:dyDescent="0.35">
      <c r="A175" s="577"/>
      <c r="B175" s="588"/>
      <c r="C175" s="588"/>
      <c r="D175" s="588"/>
      <c r="E175" s="588"/>
      <c r="F175" s="588"/>
      <c r="G175" s="588"/>
    </row>
    <row r="176" spans="1:7" x14ac:dyDescent="0.35">
      <c r="A176" s="577"/>
      <c r="B176" s="588"/>
      <c r="C176" s="588"/>
      <c r="D176" s="588"/>
      <c r="E176" s="588"/>
      <c r="F176" s="588"/>
      <c r="G176" s="588"/>
    </row>
    <row r="177" spans="1:7" x14ac:dyDescent="0.35">
      <c r="A177" s="577"/>
      <c r="B177" s="588"/>
      <c r="C177" s="588"/>
      <c r="D177" s="588"/>
      <c r="E177" s="588"/>
      <c r="F177" s="588"/>
      <c r="G177" s="588"/>
    </row>
    <row r="178" spans="1:7" ht="18.5" x14ac:dyDescent="0.35">
      <c r="A178" s="604"/>
      <c r="B178" s="605"/>
      <c r="C178" s="606"/>
      <c r="D178" s="606"/>
      <c r="E178" s="606"/>
      <c r="F178" s="606"/>
      <c r="G178" s="606"/>
    </row>
    <row r="179" spans="1:7" x14ac:dyDescent="0.35">
      <c r="A179" s="587"/>
      <c r="B179" s="587"/>
      <c r="C179" s="587"/>
      <c r="D179" s="587"/>
      <c r="E179" s="587"/>
      <c r="F179" s="587"/>
      <c r="G179" s="587"/>
    </row>
    <row r="180" spans="1:7" x14ac:dyDescent="0.35">
      <c r="A180" s="577"/>
      <c r="B180" s="588"/>
      <c r="C180" s="596"/>
      <c r="D180" s="577"/>
      <c r="E180" s="591"/>
      <c r="F180" s="569"/>
      <c r="G180" s="569"/>
    </row>
    <row r="181" spans="1:7" x14ac:dyDescent="0.35">
      <c r="A181" s="591"/>
      <c r="B181" s="607"/>
      <c r="C181" s="591"/>
      <c r="D181" s="591"/>
      <c r="E181" s="591"/>
      <c r="F181" s="569"/>
      <c r="G181" s="569"/>
    </row>
    <row r="182" spans="1:7" x14ac:dyDescent="0.35">
      <c r="A182" s="577"/>
      <c r="B182" s="588"/>
      <c r="C182" s="591"/>
      <c r="D182" s="591"/>
      <c r="E182" s="591"/>
      <c r="F182" s="569"/>
      <c r="G182" s="569"/>
    </row>
    <row r="183" spans="1:7" x14ac:dyDescent="0.35">
      <c r="A183" s="577"/>
      <c r="B183" s="588"/>
      <c r="C183" s="596"/>
      <c r="D183" s="608"/>
      <c r="E183" s="591"/>
      <c r="F183" s="589"/>
      <c r="G183" s="589"/>
    </row>
    <row r="184" spans="1:7" x14ac:dyDescent="0.35">
      <c r="A184" s="577"/>
      <c r="B184" s="588"/>
      <c r="C184" s="596"/>
      <c r="D184" s="608"/>
      <c r="E184" s="591"/>
      <c r="F184" s="589"/>
      <c r="G184" s="589"/>
    </row>
    <row r="185" spans="1:7" x14ac:dyDescent="0.35">
      <c r="A185" s="577"/>
      <c r="B185" s="588"/>
      <c r="C185" s="596"/>
      <c r="D185" s="608"/>
      <c r="E185" s="591"/>
      <c r="F185" s="589"/>
      <c r="G185" s="589"/>
    </row>
    <row r="186" spans="1:7" x14ac:dyDescent="0.35">
      <c r="A186" s="577"/>
      <c r="B186" s="588"/>
      <c r="C186" s="596"/>
      <c r="D186" s="608"/>
      <c r="E186" s="591"/>
      <c r="F186" s="589"/>
      <c r="G186" s="589"/>
    </row>
    <row r="187" spans="1:7" x14ac:dyDescent="0.35">
      <c r="A187" s="577"/>
      <c r="B187" s="588"/>
      <c r="C187" s="596"/>
      <c r="D187" s="608"/>
      <c r="E187" s="591"/>
      <c r="F187" s="589"/>
      <c r="G187" s="589"/>
    </row>
    <row r="188" spans="1:7" x14ac:dyDescent="0.35">
      <c r="A188" s="577"/>
      <c r="B188" s="588"/>
      <c r="C188" s="596"/>
      <c r="D188" s="608"/>
      <c r="E188" s="591"/>
      <c r="F188" s="589"/>
      <c r="G188" s="589"/>
    </row>
    <row r="189" spans="1:7" x14ac:dyDescent="0.35">
      <c r="A189" s="577"/>
      <c r="B189" s="588"/>
      <c r="C189" s="596"/>
      <c r="D189" s="608"/>
      <c r="E189" s="591"/>
      <c r="F189" s="589"/>
      <c r="G189" s="589"/>
    </row>
    <row r="190" spans="1:7" x14ac:dyDescent="0.35">
      <c r="A190" s="577"/>
      <c r="B190" s="588"/>
      <c r="C190" s="596"/>
      <c r="D190" s="608"/>
      <c r="E190" s="591"/>
      <c r="F190" s="589"/>
      <c r="G190" s="589"/>
    </row>
    <row r="191" spans="1:7" x14ac:dyDescent="0.35">
      <c r="A191" s="577"/>
      <c r="B191" s="588"/>
      <c r="C191" s="596"/>
      <c r="D191" s="608"/>
      <c r="E191" s="591"/>
      <c r="F191" s="589"/>
      <c r="G191" s="589"/>
    </row>
    <row r="192" spans="1:7" x14ac:dyDescent="0.35">
      <c r="A192" s="577"/>
      <c r="B192" s="588"/>
      <c r="C192" s="596"/>
      <c r="D192" s="608"/>
      <c r="E192" s="588"/>
      <c r="F192" s="589"/>
      <c r="G192" s="589"/>
    </row>
    <row r="193" spans="1:7" x14ac:dyDescent="0.35">
      <c r="A193" s="577"/>
      <c r="B193" s="588"/>
      <c r="C193" s="596"/>
      <c r="D193" s="608"/>
      <c r="E193" s="588"/>
      <c r="F193" s="589"/>
      <c r="G193" s="589"/>
    </row>
    <row r="194" spans="1:7" x14ac:dyDescent="0.35">
      <c r="A194" s="577"/>
      <c r="B194" s="588"/>
      <c r="C194" s="596"/>
      <c r="D194" s="608"/>
      <c r="E194" s="588"/>
      <c r="F194" s="589"/>
      <c r="G194" s="589"/>
    </row>
    <row r="195" spans="1:7" x14ac:dyDescent="0.35">
      <c r="A195" s="577"/>
      <c r="B195" s="588"/>
      <c r="C195" s="596"/>
      <c r="D195" s="608"/>
      <c r="E195" s="588"/>
      <c r="F195" s="589"/>
      <c r="G195" s="589"/>
    </row>
    <row r="196" spans="1:7" x14ac:dyDescent="0.35">
      <c r="A196" s="577"/>
      <c r="B196" s="588"/>
      <c r="C196" s="596"/>
      <c r="D196" s="608"/>
      <c r="E196" s="588"/>
      <c r="F196" s="589"/>
      <c r="G196" s="589"/>
    </row>
    <row r="197" spans="1:7" x14ac:dyDescent="0.35">
      <c r="A197" s="577"/>
      <c r="B197" s="588"/>
      <c r="C197" s="596"/>
      <c r="D197" s="608"/>
      <c r="E197" s="588"/>
      <c r="F197" s="589"/>
      <c r="G197" s="589"/>
    </row>
    <row r="198" spans="1:7" x14ac:dyDescent="0.35">
      <c r="A198" s="577"/>
      <c r="B198" s="588"/>
      <c r="C198" s="596"/>
      <c r="D198" s="608"/>
      <c r="E198" s="577"/>
      <c r="F198" s="589"/>
      <c r="G198" s="589"/>
    </row>
    <row r="199" spans="1:7" x14ac:dyDescent="0.35">
      <c r="A199" s="577"/>
      <c r="B199" s="588"/>
      <c r="C199" s="596"/>
      <c r="D199" s="608"/>
      <c r="E199" s="609"/>
      <c r="F199" s="589"/>
      <c r="G199" s="589"/>
    </row>
    <row r="200" spans="1:7" x14ac:dyDescent="0.35">
      <c r="A200" s="577"/>
      <c r="B200" s="588"/>
      <c r="C200" s="596"/>
      <c r="D200" s="608"/>
      <c r="E200" s="609"/>
      <c r="F200" s="589"/>
      <c r="G200" s="589"/>
    </row>
    <row r="201" spans="1:7" x14ac:dyDescent="0.35">
      <c r="A201" s="577"/>
      <c r="B201" s="588"/>
      <c r="C201" s="596"/>
      <c r="D201" s="608"/>
      <c r="E201" s="609"/>
      <c r="F201" s="589"/>
      <c r="G201" s="589"/>
    </row>
    <row r="202" spans="1:7" x14ac:dyDescent="0.35">
      <c r="A202" s="577"/>
      <c r="B202" s="588"/>
      <c r="C202" s="596"/>
      <c r="D202" s="608"/>
      <c r="E202" s="609"/>
      <c r="F202" s="589"/>
      <c r="G202" s="589"/>
    </row>
    <row r="203" spans="1:7" x14ac:dyDescent="0.35">
      <c r="A203" s="577"/>
      <c r="B203" s="588"/>
      <c r="C203" s="596"/>
      <c r="D203" s="608"/>
      <c r="E203" s="609"/>
      <c r="F203" s="589"/>
      <c r="G203" s="589"/>
    </row>
    <row r="204" spans="1:7" x14ac:dyDescent="0.35">
      <c r="A204" s="577"/>
      <c r="B204" s="588"/>
      <c r="C204" s="596"/>
      <c r="D204" s="608"/>
      <c r="E204" s="609"/>
      <c r="F204" s="589"/>
      <c r="G204" s="589"/>
    </row>
    <row r="205" spans="1:7" x14ac:dyDescent="0.35">
      <c r="A205" s="577"/>
      <c r="B205" s="588"/>
      <c r="C205" s="596"/>
      <c r="D205" s="608"/>
      <c r="E205" s="609"/>
      <c r="F205" s="589"/>
      <c r="G205" s="589"/>
    </row>
    <row r="206" spans="1:7" x14ac:dyDescent="0.35">
      <c r="A206" s="577"/>
      <c r="B206" s="588"/>
      <c r="C206" s="596"/>
      <c r="D206" s="608"/>
      <c r="E206" s="609"/>
      <c r="F206" s="589"/>
      <c r="G206" s="589"/>
    </row>
    <row r="207" spans="1:7" x14ac:dyDescent="0.35">
      <c r="A207" s="577"/>
      <c r="B207" s="610"/>
      <c r="C207" s="611"/>
      <c r="D207" s="612"/>
      <c r="E207" s="609"/>
      <c r="F207" s="613"/>
      <c r="G207" s="613"/>
    </row>
    <row r="208" spans="1:7" x14ac:dyDescent="0.35">
      <c r="A208" s="587"/>
      <c r="B208" s="587"/>
      <c r="C208" s="587"/>
      <c r="D208" s="587"/>
      <c r="E208" s="587"/>
      <c r="F208" s="587"/>
      <c r="G208" s="587"/>
    </row>
    <row r="209" spans="1:7" x14ac:dyDescent="0.35">
      <c r="A209" s="577"/>
      <c r="B209" s="577"/>
      <c r="C209" s="598"/>
      <c r="D209" s="577"/>
      <c r="E209" s="577"/>
      <c r="F209" s="593"/>
      <c r="G209" s="593"/>
    </row>
    <row r="210" spans="1:7" x14ac:dyDescent="0.35">
      <c r="A210" s="577"/>
      <c r="B210" s="577"/>
      <c r="C210" s="577"/>
      <c r="D210" s="577"/>
      <c r="E210" s="577"/>
      <c r="F210" s="593"/>
      <c r="G210" s="593"/>
    </row>
    <row r="211" spans="1:7" x14ac:dyDescent="0.35">
      <c r="A211" s="577"/>
      <c r="B211" s="588"/>
      <c r="C211" s="577"/>
      <c r="D211" s="577"/>
      <c r="E211" s="577"/>
      <c r="F211" s="593"/>
      <c r="G211" s="593"/>
    </row>
    <row r="212" spans="1:7" x14ac:dyDescent="0.35">
      <c r="A212" s="577"/>
      <c r="B212" s="577"/>
      <c r="C212" s="596"/>
      <c r="D212" s="608"/>
      <c r="E212" s="577"/>
      <c r="F212" s="589"/>
      <c r="G212" s="589"/>
    </row>
    <row r="213" spans="1:7" x14ac:dyDescent="0.35">
      <c r="A213" s="577"/>
      <c r="B213" s="577"/>
      <c r="C213" s="596"/>
      <c r="D213" s="608"/>
      <c r="E213" s="577"/>
      <c r="F213" s="589"/>
      <c r="G213" s="589"/>
    </row>
    <row r="214" spans="1:7" x14ac:dyDescent="0.35">
      <c r="A214" s="577"/>
      <c r="B214" s="577"/>
      <c r="C214" s="596"/>
      <c r="D214" s="608"/>
      <c r="E214" s="577"/>
      <c r="F214" s="589"/>
      <c r="G214" s="589"/>
    </row>
    <row r="215" spans="1:7" x14ac:dyDescent="0.35">
      <c r="A215" s="577"/>
      <c r="B215" s="577"/>
      <c r="C215" s="596"/>
      <c r="D215" s="608"/>
      <c r="E215" s="577"/>
      <c r="F215" s="589"/>
      <c r="G215" s="589"/>
    </row>
    <row r="216" spans="1:7" x14ac:dyDescent="0.35">
      <c r="A216" s="577"/>
      <c r="B216" s="577"/>
      <c r="C216" s="596"/>
      <c r="D216" s="608"/>
      <c r="E216" s="577"/>
      <c r="F216" s="589"/>
      <c r="G216" s="589"/>
    </row>
    <row r="217" spans="1:7" x14ac:dyDescent="0.35">
      <c r="A217" s="577"/>
      <c r="B217" s="577"/>
      <c r="C217" s="596"/>
      <c r="D217" s="608"/>
      <c r="E217" s="577"/>
      <c r="F217" s="589"/>
      <c r="G217" s="589"/>
    </row>
    <row r="218" spans="1:7" x14ac:dyDescent="0.35">
      <c r="A218" s="577"/>
      <c r="B218" s="577"/>
      <c r="C218" s="596"/>
      <c r="D218" s="608"/>
      <c r="E218" s="577"/>
      <c r="F218" s="589"/>
      <c r="G218" s="589"/>
    </row>
    <row r="219" spans="1:7" x14ac:dyDescent="0.35">
      <c r="A219" s="577"/>
      <c r="B219" s="577"/>
      <c r="C219" s="596"/>
      <c r="D219" s="608"/>
      <c r="E219" s="577"/>
      <c r="F219" s="589"/>
      <c r="G219" s="589"/>
    </row>
    <row r="220" spans="1:7" x14ac:dyDescent="0.35">
      <c r="A220" s="577"/>
      <c r="B220" s="610"/>
      <c r="C220" s="596"/>
      <c r="D220" s="608"/>
      <c r="E220" s="577"/>
      <c r="F220" s="589"/>
      <c r="G220" s="589"/>
    </row>
    <row r="221" spans="1:7" x14ac:dyDescent="0.35">
      <c r="A221" s="577"/>
      <c r="B221" s="595"/>
      <c r="C221" s="596"/>
      <c r="D221" s="608"/>
      <c r="E221" s="577"/>
      <c r="F221" s="589"/>
      <c r="G221" s="589"/>
    </row>
    <row r="222" spans="1:7" x14ac:dyDescent="0.35">
      <c r="A222" s="577"/>
      <c r="B222" s="595"/>
      <c r="C222" s="596"/>
      <c r="D222" s="608"/>
      <c r="E222" s="577"/>
      <c r="F222" s="589"/>
      <c r="G222" s="589"/>
    </row>
    <row r="223" spans="1:7" x14ac:dyDescent="0.35">
      <c r="A223" s="577"/>
      <c r="B223" s="595"/>
      <c r="C223" s="596"/>
      <c r="D223" s="608"/>
      <c r="E223" s="577"/>
      <c r="F223" s="589"/>
      <c r="G223" s="589"/>
    </row>
    <row r="224" spans="1:7" x14ac:dyDescent="0.35">
      <c r="A224" s="577"/>
      <c r="B224" s="595"/>
      <c r="C224" s="596"/>
      <c r="D224" s="608"/>
      <c r="E224" s="577"/>
      <c r="F224" s="589"/>
      <c r="G224" s="589"/>
    </row>
    <row r="225" spans="1:7" x14ac:dyDescent="0.35">
      <c r="A225" s="577"/>
      <c r="B225" s="595"/>
      <c r="C225" s="596"/>
      <c r="D225" s="608"/>
      <c r="E225" s="577"/>
      <c r="F225" s="589"/>
      <c r="G225" s="589"/>
    </row>
    <row r="226" spans="1:7" x14ac:dyDescent="0.35">
      <c r="A226" s="577"/>
      <c r="B226" s="595"/>
      <c r="C226" s="596"/>
      <c r="D226" s="608"/>
      <c r="E226" s="577"/>
      <c r="F226" s="589"/>
      <c r="G226" s="589"/>
    </row>
    <row r="227" spans="1:7" x14ac:dyDescent="0.35">
      <c r="A227" s="577"/>
      <c r="B227" s="595"/>
      <c r="C227" s="577"/>
      <c r="D227" s="577"/>
      <c r="E227" s="577"/>
      <c r="F227" s="589"/>
      <c r="G227" s="589"/>
    </row>
    <row r="228" spans="1:7" x14ac:dyDescent="0.35">
      <c r="A228" s="577"/>
      <c r="B228" s="595"/>
      <c r="C228" s="577"/>
      <c r="D228" s="577"/>
      <c r="E228" s="577"/>
      <c r="F228" s="589"/>
      <c r="G228" s="589"/>
    </row>
    <row r="229" spans="1:7" x14ac:dyDescent="0.35">
      <c r="A229" s="577"/>
      <c r="B229" s="595"/>
      <c r="C229" s="577"/>
      <c r="D229" s="577"/>
      <c r="E229" s="577"/>
      <c r="F229" s="589"/>
      <c r="G229" s="589"/>
    </row>
    <row r="230" spans="1:7" x14ac:dyDescent="0.35">
      <c r="A230" s="587"/>
      <c r="B230" s="587"/>
      <c r="C230" s="587"/>
      <c r="D230" s="587"/>
      <c r="E230" s="587"/>
      <c r="F230" s="587"/>
      <c r="G230" s="587"/>
    </row>
    <row r="231" spans="1:7" x14ac:dyDescent="0.35">
      <c r="A231" s="577"/>
      <c r="B231" s="577"/>
      <c r="C231" s="598"/>
      <c r="D231" s="577"/>
      <c r="E231" s="577"/>
      <c r="F231" s="593"/>
      <c r="G231" s="593"/>
    </row>
    <row r="232" spans="1:7" x14ac:dyDescent="0.35">
      <c r="A232" s="577"/>
      <c r="B232" s="577"/>
      <c r="C232" s="577"/>
      <c r="D232" s="577"/>
      <c r="E232" s="577"/>
      <c r="F232" s="593"/>
      <c r="G232" s="593"/>
    </row>
    <row r="233" spans="1:7" x14ac:dyDescent="0.35">
      <c r="A233" s="577"/>
      <c r="B233" s="588"/>
      <c r="C233" s="577"/>
      <c r="D233" s="577"/>
      <c r="E233" s="577"/>
      <c r="F233" s="593"/>
      <c r="G233" s="593"/>
    </row>
    <row r="234" spans="1:7" x14ac:dyDescent="0.35">
      <c r="A234" s="577"/>
      <c r="B234" s="577"/>
      <c r="C234" s="596"/>
      <c r="D234" s="608"/>
      <c r="E234" s="577"/>
      <c r="F234" s="589"/>
      <c r="G234" s="589"/>
    </row>
    <row r="235" spans="1:7" x14ac:dyDescent="0.35">
      <c r="A235" s="577"/>
      <c r="B235" s="577"/>
      <c r="C235" s="596"/>
      <c r="D235" s="608"/>
      <c r="E235" s="577"/>
      <c r="F235" s="589"/>
      <c r="G235" s="589"/>
    </row>
    <row r="236" spans="1:7" x14ac:dyDescent="0.35">
      <c r="A236" s="577"/>
      <c r="B236" s="577"/>
      <c r="C236" s="596"/>
      <c r="D236" s="608"/>
      <c r="E236" s="577"/>
      <c r="F236" s="589"/>
      <c r="G236" s="589"/>
    </row>
    <row r="237" spans="1:7" x14ac:dyDescent="0.35">
      <c r="A237" s="577"/>
      <c r="B237" s="577"/>
      <c r="C237" s="596"/>
      <c r="D237" s="608"/>
      <c r="E237" s="577"/>
      <c r="F237" s="589"/>
      <c r="G237" s="589"/>
    </row>
    <row r="238" spans="1:7" x14ac:dyDescent="0.35">
      <c r="A238" s="577"/>
      <c r="B238" s="577"/>
      <c r="C238" s="596"/>
      <c r="D238" s="608"/>
      <c r="E238" s="577"/>
      <c r="F238" s="589"/>
      <c r="G238" s="589"/>
    </row>
    <row r="239" spans="1:7" x14ac:dyDescent="0.35">
      <c r="A239" s="577"/>
      <c r="B239" s="577"/>
      <c r="C239" s="596"/>
      <c r="D239" s="608"/>
      <c r="E239" s="577"/>
      <c r="F239" s="589"/>
      <c r="G239" s="589"/>
    </row>
    <row r="240" spans="1:7" x14ac:dyDescent="0.35">
      <c r="A240" s="577"/>
      <c r="B240" s="577"/>
      <c r="C240" s="596"/>
      <c r="D240" s="608"/>
      <c r="E240" s="577"/>
      <c r="F240" s="589"/>
      <c r="G240" s="589"/>
    </row>
    <row r="241" spans="1:7" x14ac:dyDescent="0.35">
      <c r="A241" s="577"/>
      <c r="B241" s="577"/>
      <c r="C241" s="596"/>
      <c r="D241" s="608"/>
      <c r="E241" s="577"/>
      <c r="F241" s="589"/>
      <c r="G241" s="589"/>
    </row>
    <row r="242" spans="1:7" x14ac:dyDescent="0.35">
      <c r="A242" s="577"/>
      <c r="B242" s="610"/>
      <c r="C242" s="596"/>
      <c r="D242" s="608"/>
      <c r="E242" s="577"/>
      <c r="F242" s="589"/>
      <c r="G242" s="589"/>
    </row>
    <row r="243" spans="1:7" x14ac:dyDescent="0.35">
      <c r="A243" s="577"/>
      <c r="B243" s="595"/>
      <c r="C243" s="596"/>
      <c r="D243" s="608"/>
      <c r="E243" s="577"/>
      <c r="F243" s="589"/>
      <c r="G243" s="589"/>
    </row>
    <row r="244" spans="1:7" x14ac:dyDescent="0.35">
      <c r="A244" s="577"/>
      <c r="B244" s="595"/>
      <c r="C244" s="596"/>
      <c r="D244" s="608"/>
      <c r="E244" s="577"/>
      <c r="F244" s="589"/>
      <c r="G244" s="589"/>
    </row>
    <row r="245" spans="1:7" x14ac:dyDescent="0.35">
      <c r="A245" s="577"/>
      <c r="B245" s="595"/>
      <c r="C245" s="596"/>
      <c r="D245" s="608"/>
      <c r="E245" s="577"/>
      <c r="F245" s="589"/>
      <c r="G245" s="589"/>
    </row>
    <row r="246" spans="1:7" x14ac:dyDescent="0.35">
      <c r="A246" s="577"/>
      <c r="B246" s="595"/>
      <c r="C246" s="596"/>
      <c r="D246" s="608"/>
      <c r="E246" s="577"/>
      <c r="F246" s="589"/>
      <c r="G246" s="589"/>
    </row>
    <row r="247" spans="1:7" x14ac:dyDescent="0.35">
      <c r="A247" s="577"/>
      <c r="B247" s="595"/>
      <c r="C247" s="596"/>
      <c r="D247" s="608"/>
      <c r="E247" s="577"/>
      <c r="F247" s="589"/>
      <c r="G247" s="589"/>
    </row>
    <row r="248" spans="1:7" x14ac:dyDescent="0.35">
      <c r="A248" s="577"/>
      <c r="B248" s="595"/>
      <c r="C248" s="596"/>
      <c r="D248" s="608"/>
      <c r="E248" s="577"/>
      <c r="F248" s="589"/>
      <c r="G248" s="589"/>
    </row>
    <row r="249" spans="1:7" x14ac:dyDescent="0.35">
      <c r="A249" s="577"/>
      <c r="B249" s="595"/>
      <c r="C249" s="577"/>
      <c r="D249" s="577"/>
      <c r="E249" s="577"/>
      <c r="F249" s="614"/>
      <c r="G249" s="614"/>
    </row>
    <row r="250" spans="1:7" x14ac:dyDescent="0.35">
      <c r="A250" s="577"/>
      <c r="B250" s="595"/>
      <c r="C250" s="577"/>
      <c r="D250" s="577"/>
      <c r="E250" s="577"/>
      <c r="F250" s="614"/>
      <c r="G250" s="614"/>
    </row>
    <row r="251" spans="1:7" x14ac:dyDescent="0.35">
      <c r="A251" s="577"/>
      <c r="B251" s="595"/>
      <c r="C251" s="577"/>
      <c r="D251" s="577"/>
      <c r="E251" s="577"/>
      <c r="F251" s="614"/>
      <c r="G251" s="614"/>
    </row>
    <row r="252" spans="1:7" x14ac:dyDescent="0.35">
      <c r="A252" s="587"/>
      <c r="B252" s="587"/>
      <c r="C252" s="587"/>
      <c r="D252" s="587"/>
      <c r="E252" s="587"/>
      <c r="F252" s="587"/>
      <c r="G252" s="587"/>
    </row>
    <row r="253" spans="1:7" x14ac:dyDescent="0.35">
      <c r="A253" s="577"/>
      <c r="B253" s="577"/>
      <c r="C253" s="598"/>
      <c r="D253" s="577"/>
      <c r="E253" s="609"/>
      <c r="F253" s="609"/>
      <c r="G253" s="609"/>
    </row>
    <row r="254" spans="1:7" x14ac:dyDescent="0.35">
      <c r="A254" s="577"/>
      <c r="B254" s="577"/>
      <c r="C254" s="598"/>
      <c r="D254" s="577"/>
      <c r="E254" s="609"/>
      <c r="F254" s="609"/>
      <c r="G254" s="567"/>
    </row>
    <row r="255" spans="1:7" x14ac:dyDescent="0.35">
      <c r="A255" s="577"/>
      <c r="B255" s="577"/>
      <c r="C255" s="598"/>
      <c r="D255" s="577"/>
      <c r="E255" s="609"/>
      <c r="F255" s="609"/>
      <c r="G255" s="567"/>
    </row>
    <row r="256" spans="1:7" x14ac:dyDescent="0.35">
      <c r="A256" s="577"/>
      <c r="B256" s="588"/>
      <c r="C256" s="598"/>
      <c r="D256" s="591"/>
      <c r="E256" s="591"/>
      <c r="F256" s="569"/>
      <c r="G256" s="569"/>
    </row>
    <row r="257" spans="1:7" x14ac:dyDescent="0.35">
      <c r="A257" s="577"/>
      <c r="B257" s="577"/>
      <c r="C257" s="598"/>
      <c r="D257" s="577"/>
      <c r="E257" s="609"/>
      <c r="F257" s="609"/>
      <c r="G257" s="567"/>
    </row>
    <row r="258" spans="1:7" x14ac:dyDescent="0.35">
      <c r="A258" s="577"/>
      <c r="B258" s="595"/>
      <c r="C258" s="598"/>
      <c r="D258" s="577"/>
      <c r="E258" s="609"/>
      <c r="F258" s="609"/>
      <c r="G258" s="567"/>
    </row>
    <row r="259" spans="1:7" x14ac:dyDescent="0.35">
      <c r="A259" s="577"/>
      <c r="B259" s="595"/>
      <c r="C259" s="615"/>
      <c r="D259" s="577"/>
      <c r="E259" s="609"/>
      <c r="F259" s="609"/>
      <c r="G259" s="567"/>
    </row>
    <row r="260" spans="1:7" x14ac:dyDescent="0.35">
      <c r="A260" s="577"/>
      <c r="B260" s="595"/>
      <c r="C260" s="598"/>
      <c r="D260" s="577"/>
      <c r="E260" s="609"/>
      <c r="F260" s="609"/>
      <c r="G260" s="567"/>
    </row>
    <row r="261" spans="1:7" x14ac:dyDescent="0.35">
      <c r="A261" s="577"/>
      <c r="B261" s="595"/>
      <c r="C261" s="598"/>
      <c r="D261" s="577"/>
      <c r="E261" s="609"/>
      <c r="F261" s="609"/>
      <c r="G261" s="567"/>
    </row>
    <row r="262" spans="1:7" x14ac:dyDescent="0.35">
      <c r="A262" s="577"/>
      <c r="B262" s="595"/>
      <c r="C262" s="598"/>
      <c r="D262" s="577"/>
      <c r="E262" s="609"/>
      <c r="F262" s="609"/>
      <c r="G262" s="567"/>
    </row>
    <row r="263" spans="1:7" x14ac:dyDescent="0.35">
      <c r="A263" s="577"/>
      <c r="B263" s="595"/>
      <c r="C263" s="598"/>
      <c r="D263" s="577"/>
      <c r="E263" s="609"/>
      <c r="F263" s="609"/>
      <c r="G263" s="567"/>
    </row>
    <row r="264" spans="1:7" x14ac:dyDescent="0.35">
      <c r="A264" s="577"/>
      <c r="B264" s="595"/>
      <c r="C264" s="598"/>
      <c r="D264" s="577"/>
      <c r="E264" s="609"/>
      <c r="F264" s="609"/>
      <c r="G264" s="567"/>
    </row>
    <row r="265" spans="1:7" x14ac:dyDescent="0.35">
      <c r="A265" s="577"/>
      <c r="B265" s="595"/>
      <c r="C265" s="598"/>
      <c r="D265" s="577"/>
      <c r="E265" s="609"/>
      <c r="F265" s="609"/>
      <c r="G265" s="567"/>
    </row>
    <row r="266" spans="1:7" x14ac:dyDescent="0.35">
      <c r="A266" s="577"/>
      <c r="B266" s="595"/>
      <c r="C266" s="598"/>
      <c r="D266" s="577"/>
      <c r="E266" s="609"/>
      <c r="F266" s="609"/>
      <c r="G266" s="567"/>
    </row>
    <row r="267" spans="1:7" x14ac:dyDescent="0.35">
      <c r="A267" s="577"/>
      <c r="B267" s="595"/>
      <c r="C267" s="598"/>
      <c r="D267" s="577"/>
      <c r="E267" s="609"/>
      <c r="F267" s="609"/>
      <c r="G267" s="567"/>
    </row>
    <row r="268" spans="1:7" x14ac:dyDescent="0.35">
      <c r="A268" s="577"/>
      <c r="B268" s="595"/>
      <c r="C268" s="598"/>
      <c r="D268" s="577"/>
      <c r="E268" s="609"/>
      <c r="F268" s="609"/>
      <c r="G268" s="567"/>
    </row>
    <row r="269" spans="1:7" x14ac:dyDescent="0.35">
      <c r="A269" s="587"/>
      <c r="B269" s="587"/>
      <c r="C269" s="587"/>
      <c r="D269" s="587"/>
      <c r="E269" s="587"/>
      <c r="F269" s="587"/>
      <c r="G269" s="587"/>
    </row>
    <row r="270" spans="1:7" x14ac:dyDescent="0.35">
      <c r="A270" s="577"/>
      <c r="B270" s="577"/>
      <c r="C270" s="598"/>
      <c r="D270" s="577"/>
      <c r="E270" s="567"/>
      <c r="F270" s="567"/>
      <c r="G270" s="567"/>
    </row>
    <row r="271" spans="1:7" x14ac:dyDescent="0.35">
      <c r="A271" s="577"/>
      <c r="B271" s="577"/>
      <c r="C271" s="598"/>
      <c r="D271" s="577"/>
      <c r="E271" s="567"/>
      <c r="F271" s="567"/>
      <c r="G271" s="567"/>
    </row>
    <row r="272" spans="1:7" x14ac:dyDescent="0.35">
      <c r="A272" s="577"/>
      <c r="B272" s="577"/>
      <c r="C272" s="598"/>
      <c r="D272" s="577"/>
      <c r="E272" s="567"/>
      <c r="F272" s="567"/>
      <c r="G272" s="567"/>
    </row>
    <row r="273" spans="1:7" x14ac:dyDescent="0.35">
      <c r="A273" s="577"/>
      <c r="B273" s="577"/>
      <c r="C273" s="598"/>
      <c r="D273" s="577"/>
      <c r="E273" s="567"/>
      <c r="F273" s="567"/>
      <c r="G273" s="567"/>
    </row>
    <row r="274" spans="1:7" x14ac:dyDescent="0.35">
      <c r="A274" s="577"/>
      <c r="B274" s="577"/>
      <c r="C274" s="598"/>
      <c r="D274" s="577"/>
      <c r="E274" s="567"/>
      <c r="F274" s="567"/>
      <c r="G274" s="567"/>
    </row>
    <row r="275" spans="1:7" x14ac:dyDescent="0.35">
      <c r="A275" s="577"/>
      <c r="B275" s="577"/>
      <c r="C275" s="598"/>
      <c r="D275" s="577"/>
      <c r="E275" s="567"/>
      <c r="F275" s="567"/>
      <c r="G275" s="567"/>
    </row>
    <row r="276" spans="1:7" x14ac:dyDescent="0.35">
      <c r="A276" s="587"/>
      <c r="B276" s="587"/>
      <c r="C276" s="587"/>
      <c r="D276" s="587"/>
      <c r="E276" s="587"/>
      <c r="F276" s="587"/>
      <c r="G276" s="587"/>
    </row>
    <row r="277" spans="1:7" x14ac:dyDescent="0.35">
      <c r="A277" s="577"/>
      <c r="B277" s="588"/>
      <c r="C277" s="577"/>
      <c r="D277" s="577"/>
      <c r="E277" s="597"/>
      <c r="F277" s="597"/>
      <c r="G277" s="597"/>
    </row>
    <row r="278" spans="1:7" x14ac:dyDescent="0.35">
      <c r="A278" s="577"/>
      <c r="B278" s="588"/>
      <c r="C278" s="577"/>
      <c r="D278" s="577"/>
      <c r="E278" s="597"/>
      <c r="F278" s="597"/>
      <c r="G278" s="597"/>
    </row>
    <row r="279" spans="1:7" x14ac:dyDescent="0.35">
      <c r="A279" s="577"/>
      <c r="B279" s="588"/>
      <c r="C279" s="577"/>
      <c r="D279" s="577"/>
      <c r="E279" s="597"/>
      <c r="F279" s="597"/>
      <c r="G279" s="597"/>
    </row>
    <row r="280" spans="1:7" x14ac:dyDescent="0.35">
      <c r="A280" s="577"/>
      <c r="B280" s="588"/>
      <c r="C280" s="577"/>
      <c r="D280" s="577"/>
      <c r="E280" s="597"/>
      <c r="F280" s="597"/>
      <c r="G280" s="597"/>
    </row>
    <row r="281" spans="1:7" x14ac:dyDescent="0.35">
      <c r="A281" s="577"/>
      <c r="B281" s="588"/>
      <c r="C281" s="577"/>
      <c r="D281" s="577"/>
      <c r="E281" s="597"/>
      <c r="F281" s="597"/>
      <c r="G281" s="597"/>
    </row>
    <row r="282" spans="1:7" x14ac:dyDescent="0.35">
      <c r="A282" s="577"/>
      <c r="B282" s="588"/>
      <c r="C282" s="577"/>
      <c r="D282" s="577"/>
      <c r="E282" s="597"/>
      <c r="F282" s="597"/>
      <c r="G282" s="597"/>
    </row>
    <row r="283" spans="1:7" x14ac:dyDescent="0.35">
      <c r="A283" s="577"/>
      <c r="B283" s="588"/>
      <c r="C283" s="577"/>
      <c r="D283" s="577"/>
      <c r="E283" s="597"/>
      <c r="F283" s="597"/>
      <c r="G283" s="597"/>
    </row>
    <row r="284" spans="1:7" x14ac:dyDescent="0.35">
      <c r="A284" s="577"/>
      <c r="B284" s="588"/>
      <c r="C284" s="577"/>
      <c r="D284" s="577"/>
      <c r="E284" s="597"/>
      <c r="F284" s="597"/>
      <c r="G284" s="597"/>
    </row>
    <row r="285" spans="1:7" x14ac:dyDescent="0.35">
      <c r="A285" s="577"/>
      <c r="B285" s="588"/>
      <c r="C285" s="577"/>
      <c r="D285" s="577"/>
      <c r="E285" s="597"/>
      <c r="F285" s="597"/>
      <c r="G285" s="597"/>
    </row>
    <row r="286" spans="1:7" x14ac:dyDescent="0.35">
      <c r="A286" s="577"/>
      <c r="B286" s="588"/>
      <c r="C286" s="577"/>
      <c r="D286" s="577"/>
      <c r="E286" s="597"/>
      <c r="F286" s="597"/>
      <c r="G286" s="597"/>
    </row>
    <row r="287" spans="1:7" x14ac:dyDescent="0.35">
      <c r="A287" s="577"/>
      <c r="B287" s="588"/>
      <c r="C287" s="577"/>
      <c r="D287" s="577"/>
      <c r="E287" s="597"/>
      <c r="F287" s="597"/>
      <c r="G287" s="597"/>
    </row>
    <row r="288" spans="1:7" x14ac:dyDescent="0.35">
      <c r="A288" s="577"/>
      <c r="B288" s="588"/>
      <c r="C288" s="577"/>
      <c r="D288" s="577"/>
      <c r="E288" s="597"/>
      <c r="F288" s="597"/>
      <c r="G288" s="597"/>
    </row>
    <row r="289" spans="1:7" x14ac:dyDescent="0.35">
      <c r="A289" s="577"/>
      <c r="B289" s="588"/>
      <c r="C289" s="577"/>
      <c r="D289" s="577"/>
      <c r="E289" s="597"/>
      <c r="F289" s="597"/>
      <c r="G289" s="597"/>
    </row>
    <row r="290" spans="1:7" x14ac:dyDescent="0.35">
      <c r="A290" s="577"/>
      <c r="B290" s="588"/>
      <c r="C290" s="577"/>
      <c r="D290" s="577"/>
      <c r="E290" s="597"/>
      <c r="F290" s="597"/>
      <c r="G290" s="597"/>
    </row>
    <row r="291" spans="1:7" x14ac:dyDescent="0.35">
      <c r="A291" s="577"/>
      <c r="B291" s="588"/>
      <c r="C291" s="577"/>
      <c r="D291" s="577"/>
      <c r="E291" s="597"/>
      <c r="F291" s="597"/>
      <c r="G291" s="597"/>
    </row>
    <row r="292" spans="1:7" x14ac:dyDescent="0.35">
      <c r="A292" s="577"/>
      <c r="B292" s="588"/>
      <c r="C292" s="577"/>
      <c r="D292" s="577"/>
      <c r="E292" s="597"/>
      <c r="F292" s="597"/>
      <c r="G292" s="597"/>
    </row>
    <row r="293" spans="1:7" x14ac:dyDescent="0.35">
      <c r="A293" s="577"/>
      <c r="B293" s="588"/>
      <c r="C293" s="577"/>
      <c r="D293" s="577"/>
      <c r="E293" s="597"/>
      <c r="F293" s="597"/>
      <c r="G293" s="597"/>
    </row>
    <row r="294" spans="1:7" x14ac:dyDescent="0.35">
      <c r="A294" s="577"/>
      <c r="B294" s="588"/>
      <c r="C294" s="577"/>
      <c r="D294" s="577"/>
      <c r="E294" s="597"/>
      <c r="F294" s="597"/>
      <c r="G294" s="597"/>
    </row>
    <row r="295" spans="1:7" x14ac:dyDescent="0.35">
      <c r="A295" s="577"/>
      <c r="B295" s="588"/>
      <c r="C295" s="577"/>
      <c r="D295" s="577"/>
      <c r="E295" s="597"/>
      <c r="F295" s="597"/>
      <c r="G295" s="597"/>
    </row>
    <row r="296" spans="1:7" x14ac:dyDescent="0.35">
      <c r="A296" s="577"/>
      <c r="B296" s="588"/>
      <c r="C296" s="577"/>
      <c r="D296" s="577"/>
      <c r="E296" s="597"/>
      <c r="F296" s="597"/>
      <c r="G296" s="597"/>
    </row>
    <row r="297" spans="1:7" x14ac:dyDescent="0.35">
      <c r="A297" s="577"/>
      <c r="B297" s="588"/>
      <c r="C297" s="577"/>
      <c r="D297" s="577"/>
      <c r="E297" s="597"/>
      <c r="F297" s="597"/>
      <c r="G297" s="597"/>
    </row>
    <row r="298" spans="1:7" x14ac:dyDescent="0.35">
      <c r="A298" s="577"/>
      <c r="B298" s="588"/>
      <c r="C298" s="577"/>
      <c r="D298" s="577"/>
      <c r="E298" s="597"/>
      <c r="F298" s="597"/>
      <c r="G298" s="597"/>
    </row>
    <row r="299" spans="1:7" x14ac:dyDescent="0.35">
      <c r="A299" s="587"/>
      <c r="B299" s="587"/>
      <c r="C299" s="587"/>
      <c r="D299" s="587"/>
      <c r="E299" s="587"/>
      <c r="F299" s="587"/>
      <c r="G299" s="587"/>
    </row>
    <row r="300" spans="1:7" x14ac:dyDescent="0.35">
      <c r="A300" s="577"/>
      <c r="B300" s="588"/>
      <c r="C300" s="577"/>
      <c r="D300" s="577"/>
      <c r="E300" s="597"/>
      <c r="F300" s="597"/>
      <c r="G300" s="597"/>
    </row>
    <row r="301" spans="1:7" x14ac:dyDescent="0.35">
      <c r="A301" s="577"/>
      <c r="B301" s="588"/>
      <c r="C301" s="577"/>
      <c r="D301" s="577"/>
      <c r="E301" s="597"/>
      <c r="F301" s="597"/>
      <c r="G301" s="597"/>
    </row>
    <row r="302" spans="1:7" x14ac:dyDescent="0.35">
      <c r="A302" s="577"/>
      <c r="B302" s="588"/>
      <c r="C302" s="577"/>
      <c r="D302" s="577"/>
      <c r="E302" s="597"/>
      <c r="F302" s="597"/>
      <c r="G302" s="597"/>
    </row>
    <row r="303" spans="1:7" x14ac:dyDescent="0.35">
      <c r="A303" s="577"/>
      <c r="B303" s="588"/>
      <c r="C303" s="577"/>
      <c r="D303" s="577"/>
      <c r="E303" s="597"/>
      <c r="F303" s="597"/>
      <c r="G303" s="597"/>
    </row>
    <row r="304" spans="1:7" x14ac:dyDescent="0.35">
      <c r="A304" s="577"/>
      <c r="B304" s="588"/>
      <c r="C304" s="577"/>
      <c r="D304" s="577"/>
      <c r="E304" s="597"/>
      <c r="F304" s="597"/>
      <c r="G304" s="597"/>
    </row>
    <row r="305" spans="1:7" x14ac:dyDescent="0.35">
      <c r="A305" s="577"/>
      <c r="B305" s="588"/>
      <c r="C305" s="577"/>
      <c r="D305" s="577"/>
      <c r="E305" s="597"/>
      <c r="F305" s="597"/>
      <c r="G305" s="597"/>
    </row>
    <row r="306" spans="1:7" x14ac:dyDescent="0.35">
      <c r="A306" s="577"/>
      <c r="B306" s="588"/>
      <c r="C306" s="577"/>
      <c r="D306" s="577"/>
      <c r="E306" s="597"/>
      <c r="F306" s="597"/>
      <c r="G306" s="597"/>
    </row>
    <row r="307" spans="1:7" x14ac:dyDescent="0.35">
      <c r="A307" s="577"/>
      <c r="B307" s="588"/>
      <c r="C307" s="577"/>
      <c r="D307" s="577"/>
      <c r="E307" s="597"/>
      <c r="F307" s="597"/>
      <c r="G307" s="597"/>
    </row>
    <row r="308" spans="1:7" x14ac:dyDescent="0.35">
      <c r="A308" s="577"/>
      <c r="B308" s="588"/>
      <c r="C308" s="577"/>
      <c r="D308" s="577"/>
      <c r="E308" s="597"/>
      <c r="F308" s="597"/>
      <c r="G308" s="597"/>
    </row>
    <row r="309" spans="1:7" x14ac:dyDescent="0.35">
      <c r="A309" s="577"/>
      <c r="B309" s="588"/>
      <c r="C309" s="577"/>
      <c r="D309" s="577"/>
      <c r="E309" s="597"/>
      <c r="F309" s="597"/>
      <c r="G309" s="597"/>
    </row>
    <row r="310" spans="1:7" x14ac:dyDescent="0.35">
      <c r="A310" s="577"/>
      <c r="B310" s="588"/>
      <c r="C310" s="577"/>
      <c r="D310" s="577"/>
      <c r="E310" s="597"/>
      <c r="F310" s="597"/>
      <c r="G310" s="597"/>
    </row>
    <row r="311" spans="1:7" x14ac:dyDescent="0.35">
      <c r="A311" s="577"/>
      <c r="B311" s="588"/>
      <c r="C311" s="577"/>
      <c r="D311" s="577"/>
      <c r="E311" s="597"/>
      <c r="F311" s="597"/>
      <c r="G311" s="597"/>
    </row>
    <row r="312" spans="1:7" x14ac:dyDescent="0.35">
      <c r="A312" s="577"/>
      <c r="B312" s="588"/>
      <c r="C312" s="577"/>
      <c r="D312" s="577"/>
      <c r="E312" s="597"/>
      <c r="F312" s="597"/>
      <c r="G312" s="597"/>
    </row>
    <row r="313" spans="1:7" x14ac:dyDescent="0.35">
      <c r="A313" s="587"/>
      <c r="B313" s="587"/>
      <c r="C313" s="587"/>
      <c r="D313" s="587"/>
      <c r="E313" s="587"/>
      <c r="F313" s="587"/>
      <c r="G313" s="587"/>
    </row>
    <row r="314" spans="1:7" x14ac:dyDescent="0.35">
      <c r="A314" s="577"/>
      <c r="B314" s="588"/>
      <c r="C314" s="577"/>
      <c r="D314" s="577"/>
      <c r="E314" s="597"/>
      <c r="F314" s="597"/>
      <c r="G314" s="597"/>
    </row>
    <row r="315" spans="1:7" x14ac:dyDescent="0.35">
      <c r="A315" s="577"/>
      <c r="B315" s="616"/>
      <c r="C315" s="577"/>
      <c r="D315" s="577"/>
      <c r="E315" s="597"/>
      <c r="F315" s="597"/>
      <c r="G315" s="597"/>
    </row>
    <row r="316" spans="1:7" x14ac:dyDescent="0.35">
      <c r="A316" s="577"/>
      <c r="B316" s="588"/>
      <c r="C316" s="577"/>
      <c r="D316" s="577"/>
      <c r="E316" s="597"/>
      <c r="F316" s="597"/>
      <c r="G316" s="597"/>
    </row>
    <row r="317" spans="1:7" x14ac:dyDescent="0.35">
      <c r="A317" s="577"/>
      <c r="B317" s="588"/>
      <c r="C317" s="577"/>
      <c r="D317" s="577"/>
      <c r="E317" s="597"/>
      <c r="F317" s="597"/>
      <c r="G317" s="597"/>
    </row>
    <row r="318" spans="1:7" x14ac:dyDescent="0.35">
      <c r="A318" s="577"/>
      <c r="B318" s="588"/>
      <c r="C318" s="577"/>
      <c r="D318" s="577"/>
      <c r="E318" s="597"/>
      <c r="F318" s="597"/>
      <c r="G318" s="597"/>
    </row>
    <row r="319" spans="1:7" x14ac:dyDescent="0.35">
      <c r="A319" s="577"/>
      <c r="B319" s="588"/>
      <c r="C319" s="577"/>
      <c r="D319" s="577"/>
      <c r="E319" s="597"/>
      <c r="F319" s="597"/>
      <c r="G319" s="597"/>
    </row>
    <row r="320" spans="1:7" x14ac:dyDescent="0.35">
      <c r="A320" s="577"/>
      <c r="B320" s="588"/>
      <c r="C320" s="577"/>
      <c r="D320" s="577"/>
      <c r="E320" s="597"/>
      <c r="F320" s="597"/>
      <c r="G320" s="597"/>
    </row>
    <row r="321" spans="1:7" x14ac:dyDescent="0.35">
      <c r="A321" s="577"/>
      <c r="B321" s="588"/>
      <c r="C321" s="577"/>
      <c r="D321" s="577"/>
      <c r="E321" s="597"/>
      <c r="F321" s="597"/>
      <c r="G321" s="597"/>
    </row>
    <row r="322" spans="1:7" x14ac:dyDescent="0.35">
      <c r="A322" s="577"/>
      <c r="B322" s="588"/>
      <c r="C322" s="577"/>
      <c r="D322" s="577"/>
      <c r="E322" s="597"/>
      <c r="F322" s="597"/>
      <c r="G322" s="597"/>
    </row>
    <row r="323" spans="1:7" x14ac:dyDescent="0.35">
      <c r="A323" s="587"/>
      <c r="B323" s="587"/>
      <c r="C323" s="587"/>
      <c r="D323" s="587"/>
      <c r="E323" s="587"/>
      <c r="F323" s="587"/>
      <c r="G323" s="587"/>
    </row>
    <row r="324" spans="1:7" x14ac:dyDescent="0.35">
      <c r="A324" s="577"/>
      <c r="B324" s="588"/>
      <c r="C324" s="577"/>
      <c r="D324" s="577"/>
      <c r="E324" s="597"/>
      <c r="F324" s="597"/>
      <c r="G324" s="597"/>
    </row>
    <row r="325" spans="1:7" x14ac:dyDescent="0.35">
      <c r="A325" s="577"/>
      <c r="B325" s="616"/>
      <c r="C325" s="577"/>
      <c r="D325" s="577"/>
      <c r="E325" s="597"/>
      <c r="F325" s="597"/>
      <c r="G325" s="597"/>
    </row>
    <row r="326" spans="1:7" x14ac:dyDescent="0.35">
      <c r="A326" s="577"/>
      <c r="B326" s="588"/>
      <c r="C326" s="577"/>
      <c r="D326" s="577"/>
      <c r="E326" s="597"/>
      <c r="F326" s="597"/>
      <c r="G326" s="597"/>
    </row>
    <row r="327" spans="1:7" x14ac:dyDescent="0.35">
      <c r="A327" s="577"/>
      <c r="B327" s="577"/>
      <c r="C327" s="577"/>
      <c r="D327" s="577"/>
      <c r="E327" s="597"/>
      <c r="F327" s="597"/>
      <c r="G327" s="597"/>
    </row>
    <row r="328" spans="1:7" x14ac:dyDescent="0.35">
      <c r="A328" s="577"/>
      <c r="B328" s="588"/>
      <c r="C328" s="577"/>
      <c r="D328" s="577"/>
      <c r="E328" s="597"/>
      <c r="F328" s="597"/>
      <c r="G328" s="597"/>
    </row>
    <row r="329" spans="1:7" x14ac:dyDescent="0.35">
      <c r="A329" s="577"/>
      <c r="B329" s="577"/>
      <c r="C329" s="598"/>
      <c r="D329" s="577"/>
      <c r="E329" s="567"/>
      <c r="F329" s="567"/>
      <c r="G329" s="567"/>
    </row>
    <row r="330" spans="1:7" x14ac:dyDescent="0.35">
      <c r="A330" s="577"/>
      <c r="B330" s="577"/>
      <c r="C330" s="598"/>
      <c r="D330" s="577"/>
      <c r="E330" s="567"/>
      <c r="F330" s="567"/>
      <c r="G330" s="567"/>
    </row>
    <row r="331" spans="1:7" x14ac:dyDescent="0.35">
      <c r="A331" s="577"/>
      <c r="B331" s="577"/>
      <c r="C331" s="598"/>
      <c r="D331" s="577"/>
      <c r="E331" s="567"/>
      <c r="F331" s="567"/>
      <c r="G331" s="567"/>
    </row>
    <row r="332" spans="1:7" x14ac:dyDescent="0.35">
      <c r="A332" s="577"/>
      <c r="B332" s="577"/>
      <c r="C332" s="598"/>
      <c r="D332" s="577"/>
      <c r="E332" s="567"/>
      <c r="F332" s="567"/>
      <c r="G332" s="567"/>
    </row>
    <row r="333" spans="1:7" x14ac:dyDescent="0.35">
      <c r="A333" s="577"/>
      <c r="B333" s="577"/>
      <c r="C333" s="598"/>
      <c r="D333" s="577"/>
      <c r="E333" s="567"/>
      <c r="F333" s="567"/>
      <c r="G333" s="567"/>
    </row>
    <row r="334" spans="1:7" x14ac:dyDescent="0.35">
      <c r="A334" s="577"/>
      <c r="B334" s="577"/>
      <c r="C334" s="598"/>
      <c r="D334" s="577"/>
      <c r="E334" s="567"/>
      <c r="F334" s="567"/>
      <c r="G334" s="567"/>
    </row>
    <row r="335" spans="1:7" x14ac:dyDescent="0.35">
      <c r="A335" s="577"/>
      <c r="B335" s="577"/>
      <c r="C335" s="598"/>
      <c r="D335" s="577"/>
      <c r="E335" s="567"/>
      <c r="F335" s="567"/>
      <c r="G335" s="567"/>
    </row>
    <row r="336" spans="1:7" x14ac:dyDescent="0.35">
      <c r="A336" s="577"/>
      <c r="B336" s="577"/>
      <c r="C336" s="598"/>
      <c r="D336" s="577"/>
      <c r="E336" s="567"/>
      <c r="F336" s="567"/>
      <c r="G336" s="567"/>
    </row>
    <row r="337" spans="1:7" x14ac:dyDescent="0.35">
      <c r="A337" s="577"/>
      <c r="B337" s="577"/>
      <c r="C337" s="598"/>
      <c r="D337" s="577"/>
      <c r="E337" s="567"/>
      <c r="F337" s="567"/>
      <c r="G337" s="567"/>
    </row>
    <row r="338" spans="1:7" x14ac:dyDescent="0.35">
      <c r="A338" s="577"/>
      <c r="B338" s="577"/>
      <c r="C338" s="598"/>
      <c r="D338" s="577"/>
      <c r="E338" s="567"/>
      <c r="F338" s="567"/>
      <c r="G338" s="567"/>
    </row>
    <row r="339" spans="1:7" x14ac:dyDescent="0.35">
      <c r="A339" s="577"/>
      <c r="B339" s="577"/>
      <c r="C339" s="598"/>
      <c r="D339" s="577"/>
      <c r="E339" s="567"/>
      <c r="F339" s="567"/>
      <c r="G339" s="567"/>
    </row>
    <row r="340" spans="1:7" x14ac:dyDescent="0.35">
      <c r="A340" s="577"/>
      <c r="B340" s="577"/>
      <c r="C340" s="598"/>
      <c r="D340" s="577"/>
      <c r="E340" s="567"/>
      <c r="F340" s="567"/>
      <c r="G340" s="567"/>
    </row>
    <row r="341" spans="1:7" x14ac:dyDescent="0.35">
      <c r="A341" s="577"/>
      <c r="B341" s="577"/>
      <c r="C341" s="598"/>
      <c r="D341" s="577"/>
      <c r="E341" s="567"/>
      <c r="F341" s="567"/>
      <c r="G341" s="567"/>
    </row>
    <row r="342" spans="1:7" x14ac:dyDescent="0.35">
      <c r="A342" s="577"/>
      <c r="B342" s="577"/>
      <c r="C342" s="598"/>
      <c r="D342" s="577"/>
      <c r="E342" s="567"/>
      <c r="F342" s="567"/>
      <c r="G342" s="567"/>
    </row>
    <row r="343" spans="1:7" x14ac:dyDescent="0.35">
      <c r="A343" s="577"/>
      <c r="B343" s="577"/>
      <c r="C343" s="598"/>
      <c r="D343" s="577"/>
      <c r="E343" s="567"/>
      <c r="F343" s="567"/>
      <c r="G343" s="567"/>
    </row>
    <row r="344" spans="1:7" x14ac:dyDescent="0.35">
      <c r="A344" s="577"/>
      <c r="B344" s="577"/>
      <c r="C344" s="598"/>
      <c r="D344" s="577"/>
      <c r="E344" s="567"/>
      <c r="F344" s="567"/>
      <c r="G344" s="567"/>
    </row>
    <row r="345" spans="1:7" x14ac:dyDescent="0.35">
      <c r="A345" s="577"/>
      <c r="B345" s="577"/>
      <c r="C345" s="598"/>
      <c r="D345" s="577"/>
      <c r="E345" s="567"/>
      <c r="F345" s="567"/>
      <c r="G345" s="567"/>
    </row>
    <row r="346" spans="1:7" x14ac:dyDescent="0.35">
      <c r="A346" s="577"/>
      <c r="B346" s="577"/>
      <c r="C346" s="598"/>
      <c r="D346" s="577"/>
      <c r="E346" s="567"/>
      <c r="F346" s="567"/>
      <c r="G346" s="567"/>
    </row>
    <row r="347" spans="1:7" x14ac:dyDescent="0.35">
      <c r="A347" s="577"/>
      <c r="B347" s="577"/>
      <c r="C347" s="598"/>
      <c r="D347" s="577"/>
      <c r="E347" s="567"/>
      <c r="F347" s="567"/>
      <c r="G347" s="567"/>
    </row>
    <row r="348" spans="1:7" x14ac:dyDescent="0.35">
      <c r="A348" s="577"/>
      <c r="B348" s="577"/>
      <c r="C348" s="598"/>
      <c r="D348" s="577"/>
      <c r="E348" s="567"/>
      <c r="F348" s="567"/>
      <c r="G348" s="567"/>
    </row>
    <row r="349" spans="1:7" x14ac:dyDescent="0.35">
      <c r="A349" s="577"/>
      <c r="B349" s="577"/>
      <c r="C349" s="598"/>
      <c r="D349" s="577"/>
      <c r="E349" s="567"/>
      <c r="F349" s="567"/>
      <c r="G349" s="567"/>
    </row>
    <row r="350" spans="1:7" x14ac:dyDescent="0.35">
      <c r="A350" s="577"/>
      <c r="B350" s="577"/>
      <c r="C350" s="598"/>
      <c r="D350" s="577"/>
      <c r="E350" s="567"/>
      <c r="F350" s="567"/>
      <c r="G350" s="567"/>
    </row>
    <row r="351" spans="1:7" x14ac:dyDescent="0.35">
      <c r="A351" s="577"/>
      <c r="B351" s="577"/>
      <c r="C351" s="598"/>
      <c r="D351" s="577"/>
      <c r="E351" s="567"/>
      <c r="F351" s="567"/>
      <c r="G351" s="567"/>
    </row>
    <row r="352" spans="1:7" x14ac:dyDescent="0.35">
      <c r="A352" s="577"/>
      <c r="B352" s="577"/>
      <c r="C352" s="598"/>
      <c r="D352" s="577"/>
      <c r="E352" s="567"/>
      <c r="F352" s="567"/>
      <c r="G352" s="567"/>
    </row>
    <row r="353" spans="1:7" x14ac:dyDescent="0.35">
      <c r="A353" s="577"/>
      <c r="B353" s="577"/>
      <c r="C353" s="598"/>
      <c r="D353" s="577"/>
      <c r="E353" s="567"/>
      <c r="F353" s="567"/>
      <c r="G353" s="567"/>
    </row>
    <row r="354" spans="1:7" x14ac:dyDescent="0.35">
      <c r="A354" s="577"/>
      <c r="B354" s="577"/>
      <c r="C354" s="598"/>
      <c r="D354" s="577"/>
      <c r="E354" s="567"/>
      <c r="F354" s="567"/>
      <c r="G354" s="567"/>
    </row>
    <row r="355" spans="1:7" x14ac:dyDescent="0.35">
      <c r="A355" s="577"/>
      <c r="B355" s="577"/>
      <c r="C355" s="598"/>
      <c r="D355" s="577"/>
      <c r="E355" s="567"/>
      <c r="F355" s="567"/>
      <c r="G355" s="567"/>
    </row>
    <row r="356" spans="1:7" x14ac:dyDescent="0.35">
      <c r="A356" s="577"/>
      <c r="B356" s="577"/>
      <c r="C356" s="598"/>
      <c r="D356" s="577"/>
      <c r="E356" s="567"/>
      <c r="F356" s="567"/>
      <c r="G356" s="567"/>
    </row>
    <row r="357" spans="1:7" x14ac:dyDescent="0.35">
      <c r="A357" s="577"/>
      <c r="B357" s="577"/>
      <c r="C357" s="598"/>
      <c r="D357" s="577"/>
      <c r="E357" s="567"/>
      <c r="F357" s="567"/>
      <c r="G357" s="567"/>
    </row>
    <row r="358" spans="1:7" x14ac:dyDescent="0.35">
      <c r="A358" s="577"/>
      <c r="B358" s="577"/>
      <c r="C358" s="598"/>
      <c r="D358" s="577"/>
      <c r="E358" s="567"/>
      <c r="F358" s="567"/>
      <c r="G358" s="567"/>
    </row>
    <row r="359" spans="1:7" x14ac:dyDescent="0.35">
      <c r="A359" s="577"/>
      <c r="B359" s="577"/>
      <c r="C359" s="598"/>
      <c r="D359" s="577"/>
      <c r="E359" s="567"/>
      <c r="F359" s="567"/>
      <c r="G359" s="567"/>
    </row>
    <row r="360" spans="1:7" x14ac:dyDescent="0.35">
      <c r="A360" s="577"/>
      <c r="B360" s="577"/>
      <c r="C360" s="598"/>
      <c r="D360" s="577"/>
      <c r="E360" s="567"/>
      <c r="F360" s="567"/>
      <c r="G360" s="567"/>
    </row>
    <row r="361" spans="1:7" x14ac:dyDescent="0.35">
      <c r="A361" s="577"/>
      <c r="B361" s="577"/>
      <c r="C361" s="598"/>
      <c r="D361" s="577"/>
      <c r="E361" s="567"/>
      <c r="F361" s="567"/>
      <c r="G361" s="567"/>
    </row>
    <row r="362" spans="1:7" x14ac:dyDescent="0.35">
      <c r="A362" s="577"/>
      <c r="B362" s="577"/>
      <c r="C362" s="598"/>
      <c r="D362" s="577"/>
      <c r="E362" s="567"/>
      <c r="F362" s="567"/>
      <c r="G362" s="567"/>
    </row>
    <row r="363" spans="1:7" x14ac:dyDescent="0.35">
      <c r="A363" s="577"/>
      <c r="B363" s="577"/>
      <c r="C363" s="598"/>
      <c r="D363" s="577"/>
      <c r="E363" s="567"/>
      <c r="F363" s="567"/>
      <c r="G363" s="567"/>
    </row>
    <row r="364" spans="1:7" x14ac:dyDescent="0.35">
      <c r="A364" s="577"/>
      <c r="B364" s="577"/>
      <c r="C364" s="598"/>
      <c r="D364" s="577"/>
      <c r="E364" s="567"/>
      <c r="F364" s="567"/>
      <c r="G364" s="567"/>
    </row>
    <row r="365" spans="1:7" x14ac:dyDescent="0.35">
      <c r="A365" s="577"/>
      <c r="B365" s="577"/>
      <c r="C365" s="598"/>
      <c r="D365" s="577"/>
      <c r="E365" s="567"/>
      <c r="F365" s="567"/>
      <c r="G365" s="567"/>
    </row>
    <row r="366" spans="1:7" x14ac:dyDescent="0.35">
      <c r="A366" s="577"/>
      <c r="B366" s="577"/>
      <c r="C366" s="598"/>
      <c r="D366" s="577"/>
      <c r="E366" s="567"/>
      <c r="F366" s="567"/>
      <c r="G366" s="567"/>
    </row>
    <row r="367" spans="1:7" x14ac:dyDescent="0.35">
      <c r="A367" s="577"/>
      <c r="B367" s="577"/>
      <c r="C367" s="598"/>
      <c r="D367" s="577"/>
      <c r="E367" s="567"/>
      <c r="F367" s="567"/>
      <c r="G367" s="567"/>
    </row>
    <row r="368" spans="1:7" x14ac:dyDescent="0.35">
      <c r="A368" s="577"/>
      <c r="B368" s="577"/>
      <c r="C368" s="598"/>
      <c r="D368" s="577"/>
      <c r="E368" s="567"/>
      <c r="F368" s="567"/>
      <c r="G368" s="567"/>
    </row>
    <row r="369" spans="1:7" x14ac:dyDescent="0.35">
      <c r="A369" s="577"/>
      <c r="B369" s="577"/>
      <c r="C369" s="598"/>
      <c r="D369" s="577"/>
      <c r="E369" s="567"/>
      <c r="F369" s="567"/>
      <c r="G369" s="567"/>
    </row>
    <row r="370" spans="1:7" x14ac:dyDescent="0.35">
      <c r="A370" s="577"/>
      <c r="B370" s="577"/>
      <c r="C370" s="598"/>
      <c r="D370" s="577"/>
      <c r="E370" s="567"/>
      <c r="F370" s="567"/>
      <c r="G370" s="567"/>
    </row>
    <row r="371" spans="1:7" x14ac:dyDescent="0.35">
      <c r="A371" s="577"/>
      <c r="B371" s="577"/>
      <c r="C371" s="598"/>
      <c r="D371" s="577"/>
      <c r="E371" s="567"/>
      <c r="F371" s="567"/>
      <c r="G371" s="567"/>
    </row>
    <row r="372" spans="1:7" x14ac:dyDescent="0.35">
      <c r="A372" s="577"/>
      <c r="B372" s="577"/>
      <c r="C372" s="598"/>
      <c r="D372" s="577"/>
      <c r="E372" s="567"/>
      <c r="F372" s="567"/>
      <c r="G372" s="567"/>
    </row>
    <row r="373" spans="1:7" x14ac:dyDescent="0.35">
      <c r="A373" s="577"/>
      <c r="B373" s="577"/>
      <c r="C373" s="598"/>
      <c r="D373" s="577"/>
      <c r="E373" s="567"/>
      <c r="F373" s="567"/>
      <c r="G373" s="567"/>
    </row>
    <row r="374" spans="1:7" x14ac:dyDescent="0.35">
      <c r="A374" s="577"/>
      <c r="B374" s="577"/>
      <c r="C374" s="598"/>
      <c r="D374" s="577"/>
      <c r="E374" s="567"/>
      <c r="F374" s="567"/>
      <c r="G374" s="567"/>
    </row>
    <row r="375" spans="1:7" x14ac:dyDescent="0.35">
      <c r="A375" s="577"/>
      <c r="B375" s="577"/>
      <c r="C375" s="598"/>
      <c r="D375" s="577"/>
      <c r="E375" s="567"/>
      <c r="F375" s="567"/>
      <c r="G375" s="567"/>
    </row>
    <row r="376" spans="1:7" x14ac:dyDescent="0.35">
      <c r="A376" s="577"/>
      <c r="B376" s="577"/>
      <c r="C376" s="598"/>
      <c r="D376" s="577"/>
      <c r="E376" s="567"/>
      <c r="F376" s="567"/>
      <c r="G376" s="567"/>
    </row>
    <row r="377" spans="1:7" x14ac:dyDescent="0.35">
      <c r="A377" s="577"/>
      <c r="B377" s="577"/>
      <c r="C377" s="598"/>
      <c r="D377" s="577"/>
      <c r="E377" s="567"/>
      <c r="F377" s="567"/>
      <c r="G377" s="567"/>
    </row>
    <row r="378" spans="1:7" x14ac:dyDescent="0.35">
      <c r="A378" s="577"/>
      <c r="B378" s="577"/>
      <c r="C378" s="598"/>
      <c r="D378" s="577"/>
      <c r="E378" s="567"/>
      <c r="F378" s="567"/>
      <c r="G378" s="567"/>
    </row>
    <row r="379" spans="1:7" ht="18.5" x14ac:dyDescent="0.35">
      <c r="A379" s="604"/>
      <c r="B379" s="605"/>
      <c r="C379" s="604"/>
      <c r="D379" s="604"/>
      <c r="E379" s="604"/>
      <c r="F379" s="604"/>
      <c r="G379" s="604"/>
    </row>
    <row r="380" spans="1:7" x14ac:dyDescent="0.35">
      <c r="A380" s="587"/>
      <c r="B380" s="587"/>
      <c r="C380" s="587"/>
      <c r="D380" s="587"/>
      <c r="E380" s="587"/>
      <c r="F380" s="587"/>
      <c r="G380" s="587"/>
    </row>
    <row r="381" spans="1:7" x14ac:dyDescent="0.35">
      <c r="A381" s="577"/>
      <c r="B381" s="577"/>
      <c r="C381" s="596"/>
      <c r="D381" s="591"/>
      <c r="E381" s="591"/>
      <c r="F381" s="569"/>
      <c r="G381" s="569"/>
    </row>
    <row r="382" spans="1:7" x14ac:dyDescent="0.35">
      <c r="A382" s="591"/>
      <c r="B382" s="577"/>
      <c r="C382" s="577"/>
      <c r="D382" s="591"/>
      <c r="E382" s="591"/>
      <c r="F382" s="569"/>
      <c r="G382" s="569"/>
    </row>
    <row r="383" spans="1:7" x14ac:dyDescent="0.35">
      <c r="A383" s="577"/>
      <c r="B383" s="577"/>
      <c r="C383" s="577"/>
      <c r="D383" s="591"/>
      <c r="E383" s="591"/>
      <c r="F383" s="569"/>
      <c r="G383" s="569"/>
    </row>
    <row r="384" spans="1:7" x14ac:dyDescent="0.35">
      <c r="A384" s="577"/>
      <c r="B384" s="588"/>
      <c r="C384" s="596"/>
      <c r="D384" s="596"/>
      <c r="E384" s="591"/>
      <c r="F384" s="589"/>
      <c r="G384" s="589"/>
    </row>
    <row r="385" spans="1:7" x14ac:dyDescent="0.35">
      <c r="A385" s="577"/>
      <c r="B385" s="588"/>
      <c r="C385" s="596"/>
      <c r="D385" s="596"/>
      <c r="E385" s="591"/>
      <c r="F385" s="589"/>
      <c r="G385" s="589"/>
    </row>
    <row r="386" spans="1:7" x14ac:dyDescent="0.35">
      <c r="A386" s="577"/>
      <c r="B386" s="588"/>
      <c r="C386" s="596"/>
      <c r="D386" s="596"/>
      <c r="E386" s="591"/>
      <c r="F386" s="589"/>
      <c r="G386" s="589"/>
    </row>
    <row r="387" spans="1:7" x14ac:dyDescent="0.35">
      <c r="A387" s="577"/>
      <c r="B387" s="588"/>
      <c r="C387" s="596"/>
      <c r="D387" s="596"/>
      <c r="E387" s="591"/>
      <c r="F387" s="589"/>
      <c r="G387" s="589"/>
    </row>
    <row r="388" spans="1:7" x14ac:dyDescent="0.35">
      <c r="A388" s="577"/>
      <c r="B388" s="588"/>
      <c r="C388" s="596"/>
      <c r="D388" s="596"/>
      <c r="E388" s="591"/>
      <c r="F388" s="589"/>
      <c r="G388" s="589"/>
    </row>
    <row r="389" spans="1:7" x14ac:dyDescent="0.35">
      <c r="A389" s="577"/>
      <c r="B389" s="588"/>
      <c r="C389" s="596"/>
      <c r="D389" s="596"/>
      <c r="E389" s="591"/>
      <c r="F389" s="589"/>
      <c r="G389" s="589"/>
    </row>
    <row r="390" spans="1:7" x14ac:dyDescent="0.35">
      <c r="A390" s="577"/>
      <c r="B390" s="588"/>
      <c r="C390" s="596"/>
      <c r="D390" s="596"/>
      <c r="E390" s="591"/>
      <c r="F390" s="589"/>
      <c r="G390" s="589"/>
    </row>
    <row r="391" spans="1:7" x14ac:dyDescent="0.35">
      <c r="A391" s="577"/>
      <c r="B391" s="588"/>
      <c r="C391" s="596"/>
      <c r="D391" s="608"/>
      <c r="E391" s="591"/>
      <c r="F391" s="589"/>
      <c r="G391" s="589"/>
    </row>
    <row r="392" spans="1:7" x14ac:dyDescent="0.35">
      <c r="A392" s="577"/>
      <c r="B392" s="588"/>
      <c r="C392" s="596"/>
      <c r="D392" s="608"/>
      <c r="E392" s="591"/>
      <c r="F392" s="589"/>
      <c r="G392" s="589"/>
    </row>
    <row r="393" spans="1:7" x14ac:dyDescent="0.35">
      <c r="A393" s="577"/>
      <c r="B393" s="588"/>
      <c r="C393" s="596"/>
      <c r="D393" s="608"/>
      <c r="E393" s="588"/>
      <c r="F393" s="589"/>
      <c r="G393" s="589"/>
    </row>
    <row r="394" spans="1:7" x14ac:dyDescent="0.35">
      <c r="A394" s="577"/>
      <c r="B394" s="588"/>
      <c r="C394" s="596"/>
      <c r="D394" s="608"/>
      <c r="E394" s="588"/>
      <c r="F394" s="589"/>
      <c r="G394" s="589"/>
    </row>
    <row r="395" spans="1:7" x14ac:dyDescent="0.35">
      <c r="A395" s="577"/>
      <c r="B395" s="588"/>
      <c r="C395" s="596"/>
      <c r="D395" s="608"/>
      <c r="E395" s="588"/>
      <c r="F395" s="589"/>
      <c r="G395" s="589"/>
    </row>
    <row r="396" spans="1:7" x14ac:dyDescent="0.35">
      <c r="A396" s="577"/>
      <c r="B396" s="588"/>
      <c r="C396" s="596"/>
      <c r="D396" s="608"/>
      <c r="E396" s="588"/>
      <c r="F396" s="589"/>
      <c r="G396" s="589"/>
    </row>
    <row r="397" spans="1:7" x14ac:dyDescent="0.35">
      <c r="A397" s="577"/>
      <c r="B397" s="588"/>
      <c r="C397" s="596"/>
      <c r="D397" s="608"/>
      <c r="E397" s="588"/>
      <c r="F397" s="589"/>
      <c r="G397" s="589"/>
    </row>
    <row r="398" spans="1:7" x14ac:dyDescent="0.35">
      <c r="A398" s="577"/>
      <c r="B398" s="588"/>
      <c r="C398" s="596"/>
      <c r="D398" s="608"/>
      <c r="E398" s="588"/>
      <c r="F398" s="589"/>
      <c r="G398" s="589"/>
    </row>
    <row r="399" spans="1:7" x14ac:dyDescent="0.35">
      <c r="A399" s="577"/>
      <c r="B399" s="588"/>
      <c r="C399" s="596"/>
      <c r="D399" s="608"/>
      <c r="E399" s="577"/>
      <c r="F399" s="589"/>
      <c r="G399" s="589"/>
    </row>
    <row r="400" spans="1:7" x14ac:dyDescent="0.35">
      <c r="A400" s="577"/>
      <c r="B400" s="588"/>
      <c r="C400" s="596"/>
      <c r="D400" s="608"/>
      <c r="E400" s="609"/>
      <c r="F400" s="589"/>
      <c r="G400" s="589"/>
    </row>
    <row r="401" spans="1:7" x14ac:dyDescent="0.35">
      <c r="A401" s="577"/>
      <c r="B401" s="588"/>
      <c r="C401" s="596"/>
      <c r="D401" s="608"/>
      <c r="E401" s="609"/>
      <c r="F401" s="589"/>
      <c r="G401" s="589"/>
    </row>
    <row r="402" spans="1:7" x14ac:dyDescent="0.35">
      <c r="A402" s="577"/>
      <c r="B402" s="588"/>
      <c r="C402" s="596"/>
      <c r="D402" s="608"/>
      <c r="E402" s="609"/>
      <c r="F402" s="589"/>
      <c r="G402" s="589"/>
    </row>
    <row r="403" spans="1:7" x14ac:dyDescent="0.35">
      <c r="A403" s="577"/>
      <c r="B403" s="588"/>
      <c r="C403" s="596"/>
      <c r="D403" s="608"/>
      <c r="E403" s="609"/>
      <c r="F403" s="589"/>
      <c r="G403" s="589"/>
    </row>
    <row r="404" spans="1:7" x14ac:dyDescent="0.35">
      <c r="A404" s="577"/>
      <c r="B404" s="588"/>
      <c r="C404" s="596"/>
      <c r="D404" s="608"/>
      <c r="E404" s="609"/>
      <c r="F404" s="589"/>
      <c r="G404" s="589"/>
    </row>
    <row r="405" spans="1:7" x14ac:dyDescent="0.35">
      <c r="A405" s="577"/>
      <c r="B405" s="588"/>
      <c r="C405" s="596"/>
      <c r="D405" s="608"/>
      <c r="E405" s="609"/>
      <c r="F405" s="589"/>
      <c r="G405" s="589"/>
    </row>
    <row r="406" spans="1:7" x14ac:dyDescent="0.35">
      <c r="A406" s="577"/>
      <c r="B406" s="588"/>
      <c r="C406" s="596"/>
      <c r="D406" s="608"/>
      <c r="E406" s="609"/>
      <c r="F406" s="589"/>
      <c r="G406" s="589"/>
    </row>
    <row r="407" spans="1:7" x14ac:dyDescent="0.35">
      <c r="A407" s="577"/>
      <c r="B407" s="588"/>
      <c r="C407" s="596"/>
      <c r="D407" s="608"/>
      <c r="E407" s="609"/>
      <c r="F407" s="589"/>
      <c r="G407" s="589"/>
    </row>
    <row r="408" spans="1:7" x14ac:dyDescent="0.35">
      <c r="A408" s="577"/>
      <c r="B408" s="610"/>
      <c r="C408" s="611"/>
      <c r="D408" s="612"/>
      <c r="E408" s="609"/>
      <c r="F408" s="613"/>
      <c r="G408" s="613"/>
    </row>
    <row r="409" spans="1:7" x14ac:dyDescent="0.35">
      <c r="A409" s="587"/>
      <c r="B409" s="587"/>
      <c r="C409" s="587"/>
      <c r="D409" s="587"/>
      <c r="E409" s="587"/>
      <c r="F409" s="587"/>
      <c r="G409" s="587"/>
    </row>
    <row r="410" spans="1:7" x14ac:dyDescent="0.35">
      <c r="A410" s="577"/>
      <c r="B410" s="577"/>
      <c r="C410" s="598"/>
      <c r="D410" s="577"/>
      <c r="E410" s="577"/>
      <c r="F410" s="577"/>
      <c r="G410" s="577"/>
    </row>
    <row r="411" spans="1:7" x14ac:dyDescent="0.35">
      <c r="A411" s="577"/>
      <c r="B411" s="577"/>
      <c r="C411" s="577"/>
      <c r="D411" s="577"/>
      <c r="E411" s="577"/>
      <c r="F411" s="577"/>
      <c r="G411" s="577"/>
    </row>
    <row r="412" spans="1:7" x14ac:dyDescent="0.35">
      <c r="A412" s="577"/>
      <c r="B412" s="588"/>
      <c r="C412" s="577"/>
      <c r="D412" s="577"/>
      <c r="E412" s="577"/>
      <c r="F412" s="577"/>
      <c r="G412" s="577"/>
    </row>
    <row r="413" spans="1:7" x14ac:dyDescent="0.35">
      <c r="A413" s="577"/>
      <c r="B413" s="577"/>
      <c r="C413" s="596"/>
      <c r="D413" s="608"/>
      <c r="E413" s="577"/>
      <c r="F413" s="589"/>
      <c r="G413" s="589"/>
    </row>
    <row r="414" spans="1:7" x14ac:dyDescent="0.35">
      <c r="A414" s="577"/>
      <c r="B414" s="577"/>
      <c r="C414" s="596"/>
      <c r="D414" s="608"/>
      <c r="E414" s="577"/>
      <c r="F414" s="589"/>
      <c r="G414" s="589"/>
    </row>
    <row r="415" spans="1:7" x14ac:dyDescent="0.35">
      <c r="A415" s="577"/>
      <c r="B415" s="577"/>
      <c r="C415" s="596"/>
      <c r="D415" s="608"/>
      <c r="E415" s="577"/>
      <c r="F415" s="589"/>
      <c r="G415" s="589"/>
    </row>
    <row r="416" spans="1:7" x14ac:dyDescent="0.35">
      <c r="A416" s="577"/>
      <c r="B416" s="577"/>
      <c r="C416" s="596"/>
      <c r="D416" s="608"/>
      <c r="E416" s="577"/>
      <c r="F416" s="589"/>
      <c r="G416" s="589"/>
    </row>
    <row r="417" spans="1:7" x14ac:dyDescent="0.35">
      <c r="A417" s="577"/>
      <c r="B417" s="577"/>
      <c r="C417" s="596"/>
      <c r="D417" s="608"/>
      <c r="E417" s="577"/>
      <c r="F417" s="589"/>
      <c r="G417" s="589"/>
    </row>
    <row r="418" spans="1:7" x14ac:dyDescent="0.35">
      <c r="A418" s="577"/>
      <c r="B418" s="577"/>
      <c r="C418" s="596"/>
      <c r="D418" s="608"/>
      <c r="E418" s="577"/>
      <c r="F418" s="589"/>
      <c r="G418" s="589"/>
    </row>
    <row r="419" spans="1:7" x14ac:dyDescent="0.35">
      <c r="A419" s="577"/>
      <c r="B419" s="577"/>
      <c r="C419" s="596"/>
      <c r="D419" s="608"/>
      <c r="E419" s="577"/>
      <c r="F419" s="589"/>
      <c r="G419" s="589"/>
    </row>
    <row r="420" spans="1:7" x14ac:dyDescent="0.35">
      <c r="A420" s="577"/>
      <c r="B420" s="577"/>
      <c r="C420" s="596"/>
      <c r="D420" s="608"/>
      <c r="E420" s="577"/>
      <c r="F420" s="589"/>
      <c r="G420" s="589"/>
    </row>
    <row r="421" spans="1:7" x14ac:dyDescent="0.35">
      <c r="A421" s="577"/>
      <c r="B421" s="610"/>
      <c r="C421" s="596"/>
      <c r="D421" s="608"/>
      <c r="E421" s="577"/>
      <c r="F421" s="598"/>
      <c r="G421" s="598"/>
    </row>
    <row r="422" spans="1:7" x14ac:dyDescent="0.35">
      <c r="A422" s="577"/>
      <c r="B422" s="595"/>
      <c r="C422" s="596"/>
      <c r="D422" s="608"/>
      <c r="E422" s="577"/>
      <c r="F422" s="589"/>
      <c r="G422" s="589"/>
    </row>
    <row r="423" spans="1:7" x14ac:dyDescent="0.35">
      <c r="A423" s="577"/>
      <c r="B423" s="595"/>
      <c r="C423" s="596"/>
      <c r="D423" s="608"/>
      <c r="E423" s="577"/>
      <c r="F423" s="589"/>
      <c r="G423" s="589"/>
    </row>
    <row r="424" spans="1:7" x14ac:dyDescent="0.35">
      <c r="A424" s="577"/>
      <c r="B424" s="595"/>
      <c r="C424" s="596"/>
      <c r="D424" s="608"/>
      <c r="E424" s="577"/>
      <c r="F424" s="589"/>
      <c r="G424" s="589"/>
    </row>
    <row r="425" spans="1:7" x14ac:dyDescent="0.35">
      <c r="A425" s="577"/>
      <c r="B425" s="595"/>
      <c r="C425" s="596"/>
      <c r="D425" s="608"/>
      <c r="E425" s="577"/>
      <c r="F425" s="589"/>
      <c r="G425" s="589"/>
    </row>
    <row r="426" spans="1:7" x14ac:dyDescent="0.35">
      <c r="A426" s="577"/>
      <c r="B426" s="595"/>
      <c r="C426" s="596"/>
      <c r="D426" s="608"/>
      <c r="E426" s="577"/>
      <c r="F426" s="589"/>
      <c r="G426" s="589"/>
    </row>
    <row r="427" spans="1:7" x14ac:dyDescent="0.35">
      <c r="A427" s="577"/>
      <c r="B427" s="595"/>
      <c r="C427" s="596"/>
      <c r="D427" s="608"/>
      <c r="E427" s="577"/>
      <c r="F427" s="589"/>
      <c r="G427" s="589"/>
    </row>
    <row r="428" spans="1:7" x14ac:dyDescent="0.35">
      <c r="A428" s="577"/>
      <c r="B428" s="595"/>
      <c r="C428" s="577"/>
      <c r="D428" s="577"/>
      <c r="E428" s="577"/>
      <c r="F428" s="614"/>
      <c r="G428" s="614"/>
    </row>
    <row r="429" spans="1:7" x14ac:dyDescent="0.35">
      <c r="A429" s="577"/>
      <c r="B429" s="595"/>
      <c r="C429" s="577"/>
      <c r="D429" s="577"/>
      <c r="E429" s="577"/>
      <c r="F429" s="614"/>
      <c r="G429" s="614"/>
    </row>
    <row r="430" spans="1:7" x14ac:dyDescent="0.35">
      <c r="A430" s="577"/>
      <c r="B430" s="595"/>
      <c r="C430" s="577"/>
      <c r="D430" s="577"/>
      <c r="E430" s="577"/>
      <c r="F430" s="609"/>
      <c r="G430" s="609"/>
    </row>
    <row r="431" spans="1:7" x14ac:dyDescent="0.35">
      <c r="A431" s="587"/>
      <c r="B431" s="587"/>
      <c r="C431" s="587"/>
      <c r="D431" s="587"/>
      <c r="E431" s="587"/>
      <c r="F431" s="587"/>
      <c r="G431" s="587"/>
    </row>
    <row r="432" spans="1:7" x14ac:dyDescent="0.35">
      <c r="A432" s="577"/>
      <c r="B432" s="577"/>
      <c r="C432" s="598"/>
      <c r="D432" s="577"/>
      <c r="E432" s="577"/>
      <c r="F432" s="577"/>
      <c r="G432" s="577"/>
    </row>
    <row r="433" spans="1:7" x14ac:dyDescent="0.35">
      <c r="A433" s="577"/>
      <c r="B433" s="577"/>
      <c r="C433" s="577"/>
      <c r="D433" s="577"/>
      <c r="E433" s="577"/>
      <c r="F433" s="577"/>
      <c r="G433" s="577"/>
    </row>
    <row r="434" spans="1:7" x14ac:dyDescent="0.35">
      <c r="A434" s="577"/>
      <c r="B434" s="588"/>
      <c r="C434" s="577"/>
      <c r="D434" s="577"/>
      <c r="E434" s="577"/>
      <c r="F434" s="577"/>
      <c r="G434" s="577"/>
    </row>
    <row r="435" spans="1:7" x14ac:dyDescent="0.35">
      <c r="A435" s="577"/>
      <c r="B435" s="577"/>
      <c r="C435" s="596"/>
      <c r="D435" s="608"/>
      <c r="E435" s="577"/>
      <c r="F435" s="589"/>
      <c r="G435" s="589"/>
    </row>
    <row r="436" spans="1:7" x14ac:dyDescent="0.35">
      <c r="A436" s="577"/>
      <c r="B436" s="577"/>
      <c r="C436" s="596"/>
      <c r="D436" s="608"/>
      <c r="E436" s="577"/>
      <c r="F436" s="589"/>
      <c r="G436" s="589"/>
    </row>
    <row r="437" spans="1:7" x14ac:dyDescent="0.35">
      <c r="A437" s="577"/>
      <c r="B437" s="577"/>
      <c r="C437" s="596"/>
      <c r="D437" s="608"/>
      <c r="E437" s="577"/>
      <c r="F437" s="589"/>
      <c r="G437" s="589"/>
    </row>
    <row r="438" spans="1:7" x14ac:dyDescent="0.35">
      <c r="A438" s="577"/>
      <c r="B438" s="577"/>
      <c r="C438" s="596"/>
      <c r="D438" s="608"/>
      <c r="E438" s="577"/>
      <c r="F438" s="589"/>
      <c r="G438" s="589"/>
    </row>
    <row r="439" spans="1:7" x14ac:dyDescent="0.35">
      <c r="A439" s="577"/>
      <c r="B439" s="577"/>
      <c r="C439" s="596"/>
      <c r="D439" s="608"/>
      <c r="E439" s="577"/>
      <c r="F439" s="589"/>
      <c r="G439" s="589"/>
    </row>
    <row r="440" spans="1:7" x14ac:dyDescent="0.35">
      <c r="A440" s="577"/>
      <c r="B440" s="577"/>
      <c r="C440" s="596"/>
      <c r="D440" s="608"/>
      <c r="E440" s="577"/>
      <c r="F440" s="589"/>
      <c r="G440" s="589"/>
    </row>
    <row r="441" spans="1:7" x14ac:dyDescent="0.35">
      <c r="A441" s="577"/>
      <c r="B441" s="577"/>
      <c r="C441" s="596"/>
      <c r="D441" s="608"/>
      <c r="E441" s="577"/>
      <c r="F441" s="589"/>
      <c r="G441" s="589"/>
    </row>
    <row r="442" spans="1:7" x14ac:dyDescent="0.35">
      <c r="A442" s="577"/>
      <c r="B442" s="577"/>
      <c r="C442" s="596"/>
      <c r="D442" s="608"/>
      <c r="E442" s="577"/>
      <c r="F442" s="589"/>
      <c r="G442" s="589"/>
    </row>
    <row r="443" spans="1:7" x14ac:dyDescent="0.35">
      <c r="A443" s="577"/>
      <c r="B443" s="610"/>
      <c r="C443" s="596"/>
      <c r="D443" s="608"/>
      <c r="E443" s="577"/>
      <c r="F443" s="598"/>
      <c r="G443" s="598"/>
    </row>
    <row r="444" spans="1:7" x14ac:dyDescent="0.35">
      <c r="A444" s="577"/>
      <c r="B444" s="595"/>
      <c r="C444" s="596"/>
      <c r="D444" s="608"/>
      <c r="E444" s="577"/>
      <c r="F444" s="589"/>
      <c r="G444" s="589"/>
    </row>
    <row r="445" spans="1:7" x14ac:dyDescent="0.35">
      <c r="A445" s="577"/>
      <c r="B445" s="595"/>
      <c r="C445" s="596"/>
      <c r="D445" s="608"/>
      <c r="E445" s="577"/>
      <c r="F445" s="589"/>
      <c r="G445" s="589"/>
    </row>
    <row r="446" spans="1:7" x14ac:dyDescent="0.35">
      <c r="A446" s="577"/>
      <c r="B446" s="595"/>
      <c r="C446" s="596"/>
      <c r="D446" s="608"/>
      <c r="E446" s="577"/>
      <c r="F446" s="589"/>
      <c r="G446" s="589"/>
    </row>
    <row r="447" spans="1:7" x14ac:dyDescent="0.35">
      <c r="A447" s="577"/>
      <c r="B447" s="595"/>
      <c r="C447" s="596"/>
      <c r="D447" s="608"/>
      <c r="E447" s="577"/>
      <c r="F447" s="589"/>
      <c r="G447" s="589"/>
    </row>
    <row r="448" spans="1:7" x14ac:dyDescent="0.35">
      <c r="A448" s="577"/>
      <c r="B448" s="595"/>
      <c r="C448" s="596"/>
      <c r="D448" s="608"/>
      <c r="E448" s="577"/>
      <c r="F448" s="589"/>
      <c r="G448" s="589"/>
    </row>
    <row r="449" spans="1:7" x14ac:dyDescent="0.35">
      <c r="A449" s="577"/>
      <c r="B449" s="595"/>
      <c r="C449" s="596"/>
      <c r="D449" s="608"/>
      <c r="E449" s="577"/>
      <c r="F449" s="589"/>
      <c r="G449" s="589"/>
    </row>
    <row r="450" spans="1:7" x14ac:dyDescent="0.35">
      <c r="A450" s="577"/>
      <c r="B450" s="595"/>
      <c r="C450" s="577"/>
      <c r="D450" s="577"/>
      <c r="E450" s="577"/>
      <c r="F450" s="589"/>
      <c r="G450" s="589"/>
    </row>
    <row r="451" spans="1:7" x14ac:dyDescent="0.35">
      <c r="A451" s="577"/>
      <c r="B451" s="595"/>
      <c r="C451" s="577"/>
      <c r="D451" s="577"/>
      <c r="E451" s="577"/>
      <c r="F451" s="589"/>
      <c r="G451" s="589"/>
    </row>
    <row r="452" spans="1:7" x14ac:dyDescent="0.35">
      <c r="A452" s="577"/>
      <c r="B452" s="595"/>
      <c r="C452" s="577"/>
      <c r="D452" s="577"/>
      <c r="E452" s="577"/>
      <c r="F452" s="589"/>
      <c r="G452" s="598"/>
    </row>
    <row r="453" spans="1:7" x14ac:dyDescent="0.35">
      <c r="A453" s="587"/>
      <c r="B453" s="587"/>
      <c r="C453" s="587"/>
      <c r="D453" s="587"/>
      <c r="E453" s="587"/>
      <c r="F453" s="587"/>
      <c r="G453" s="587"/>
    </row>
    <row r="454" spans="1:7" x14ac:dyDescent="0.35">
      <c r="A454" s="577"/>
      <c r="B454" s="588"/>
      <c r="C454" s="598"/>
      <c r="D454" s="598"/>
      <c r="E454" s="577"/>
      <c r="F454" s="577"/>
      <c r="G454" s="577"/>
    </row>
    <row r="455" spans="1:7" x14ac:dyDescent="0.35">
      <c r="A455" s="577"/>
      <c r="B455" s="588"/>
      <c r="C455" s="598"/>
      <c r="D455" s="598"/>
      <c r="E455" s="577"/>
      <c r="F455" s="577"/>
      <c r="G455" s="577"/>
    </row>
    <row r="456" spans="1:7" x14ac:dyDescent="0.35">
      <c r="A456" s="577"/>
      <c r="B456" s="588"/>
      <c r="C456" s="598"/>
      <c r="D456" s="598"/>
      <c r="E456" s="577"/>
      <c r="F456" s="577"/>
      <c r="G456" s="577"/>
    </row>
    <row r="457" spans="1:7" x14ac:dyDescent="0.35">
      <c r="A457" s="577"/>
      <c r="B457" s="588"/>
      <c r="C457" s="598"/>
      <c r="D457" s="598"/>
      <c r="E457" s="577"/>
      <c r="F457" s="577"/>
      <c r="G457" s="577"/>
    </row>
    <row r="458" spans="1:7" x14ac:dyDescent="0.35">
      <c r="A458" s="577"/>
      <c r="B458" s="588"/>
      <c r="C458" s="598"/>
      <c r="D458" s="598"/>
      <c r="E458" s="577"/>
      <c r="F458" s="577"/>
      <c r="G458" s="577"/>
    </row>
    <row r="459" spans="1:7" x14ac:dyDescent="0.35">
      <c r="A459" s="577"/>
      <c r="B459" s="588"/>
      <c r="C459" s="598"/>
      <c r="D459" s="598"/>
      <c r="E459" s="577"/>
      <c r="F459" s="577"/>
      <c r="G459" s="577"/>
    </row>
    <row r="460" spans="1:7" x14ac:dyDescent="0.35">
      <c r="A460" s="577"/>
      <c r="B460" s="588"/>
      <c r="C460" s="598"/>
      <c r="D460" s="598"/>
      <c r="E460" s="577"/>
      <c r="F460" s="577"/>
      <c r="G460" s="577"/>
    </row>
    <row r="461" spans="1:7" x14ac:dyDescent="0.35">
      <c r="A461" s="577"/>
      <c r="B461" s="588"/>
      <c r="C461" s="598"/>
      <c r="D461" s="598"/>
      <c r="E461" s="577"/>
      <c r="F461" s="577"/>
      <c r="G461" s="577"/>
    </row>
    <row r="462" spans="1:7" x14ac:dyDescent="0.35">
      <c r="A462" s="577"/>
      <c r="B462" s="588"/>
      <c r="C462" s="598"/>
      <c r="D462" s="598"/>
      <c r="E462" s="577"/>
      <c r="F462" s="577"/>
      <c r="G462" s="577"/>
    </row>
    <row r="463" spans="1:7" x14ac:dyDescent="0.35">
      <c r="A463" s="577"/>
      <c r="B463" s="588"/>
      <c r="C463" s="598"/>
      <c r="D463" s="598"/>
      <c r="E463" s="577"/>
      <c r="F463" s="577"/>
      <c r="G463" s="577"/>
    </row>
    <row r="464" spans="1:7" x14ac:dyDescent="0.35">
      <c r="A464" s="577"/>
      <c r="B464" s="595"/>
      <c r="C464" s="598"/>
      <c r="D464" s="577"/>
      <c r="E464" s="577"/>
      <c r="F464" s="577"/>
      <c r="G464" s="577"/>
    </row>
    <row r="465" spans="1:7" x14ac:dyDescent="0.35">
      <c r="A465" s="577"/>
      <c r="B465" s="595"/>
      <c r="C465" s="598"/>
      <c r="D465" s="577"/>
      <c r="E465" s="577"/>
      <c r="F465" s="577"/>
      <c r="G465" s="577"/>
    </row>
    <row r="466" spans="1:7" x14ac:dyDescent="0.35">
      <c r="A466" s="577"/>
      <c r="B466" s="595"/>
      <c r="C466" s="598"/>
      <c r="D466" s="577"/>
      <c r="E466" s="577"/>
      <c r="F466" s="577"/>
      <c r="G466" s="577"/>
    </row>
    <row r="467" spans="1:7" x14ac:dyDescent="0.35">
      <c r="A467" s="577"/>
      <c r="B467" s="595"/>
      <c r="C467" s="598"/>
      <c r="D467" s="577"/>
      <c r="E467" s="577"/>
      <c r="F467" s="577"/>
      <c r="G467" s="577"/>
    </row>
    <row r="468" spans="1:7" x14ac:dyDescent="0.35">
      <c r="A468" s="577"/>
      <c r="B468" s="595"/>
      <c r="C468" s="598"/>
      <c r="D468" s="577"/>
      <c r="E468" s="577"/>
      <c r="F468" s="577"/>
      <c r="G468" s="577"/>
    </row>
    <row r="469" spans="1:7" x14ac:dyDescent="0.35">
      <c r="A469" s="577"/>
      <c r="B469" s="595"/>
      <c r="C469" s="598"/>
      <c r="D469" s="577"/>
      <c r="E469" s="577"/>
      <c r="F469" s="577"/>
      <c r="G469" s="577"/>
    </row>
    <row r="470" spans="1:7" x14ac:dyDescent="0.35">
      <c r="A470" s="577"/>
      <c r="B470" s="595"/>
      <c r="C470" s="598"/>
      <c r="D470" s="577"/>
      <c r="E470" s="577"/>
      <c r="F470" s="577"/>
      <c r="G470" s="577"/>
    </row>
    <row r="471" spans="1:7" x14ac:dyDescent="0.35">
      <c r="A471" s="577"/>
      <c r="B471" s="595"/>
      <c r="C471" s="598"/>
      <c r="D471" s="577"/>
      <c r="E471" s="577"/>
      <c r="F471" s="577"/>
      <c r="G471" s="577"/>
    </row>
    <row r="472" spans="1:7" x14ac:dyDescent="0.35">
      <c r="A472" s="577"/>
      <c r="B472" s="595"/>
      <c r="C472" s="598"/>
      <c r="D472" s="577"/>
      <c r="E472" s="577"/>
      <c r="F472" s="577"/>
      <c r="G472" s="577"/>
    </row>
    <row r="473" spans="1:7" x14ac:dyDescent="0.35">
      <c r="A473" s="577"/>
      <c r="B473" s="595"/>
      <c r="C473" s="598"/>
      <c r="D473" s="577"/>
      <c r="E473" s="577"/>
      <c r="F473" s="577"/>
      <c r="G473" s="577"/>
    </row>
    <row r="474" spans="1:7" x14ac:dyDescent="0.35">
      <c r="A474" s="577"/>
      <c r="B474" s="595"/>
      <c r="C474" s="598"/>
      <c r="D474" s="577"/>
      <c r="E474" s="577"/>
      <c r="F474" s="577"/>
      <c r="G474" s="577"/>
    </row>
    <row r="475" spans="1:7" x14ac:dyDescent="0.35">
      <c r="A475" s="577"/>
      <c r="B475" s="595"/>
      <c r="C475" s="598"/>
      <c r="D475" s="577"/>
      <c r="E475" s="577"/>
      <c r="F475" s="577"/>
      <c r="G475" s="567"/>
    </row>
    <row r="476" spans="1:7" x14ac:dyDescent="0.35">
      <c r="A476" s="577"/>
      <c r="B476" s="595"/>
      <c r="C476" s="598"/>
      <c r="D476" s="577"/>
      <c r="E476" s="577"/>
      <c r="F476" s="577"/>
      <c r="G476" s="567"/>
    </row>
    <row r="477" spans="1:7" x14ac:dyDescent="0.35">
      <c r="A477" s="577"/>
      <c r="B477" s="595"/>
      <c r="C477" s="598"/>
      <c r="D477" s="577"/>
      <c r="E477" s="577"/>
      <c r="F477" s="577"/>
      <c r="G477" s="567"/>
    </row>
    <row r="478" spans="1:7" x14ac:dyDescent="0.35">
      <c r="A478" s="577"/>
      <c r="B478" s="595"/>
      <c r="C478" s="598"/>
      <c r="D478" s="617"/>
      <c r="E478" s="617"/>
      <c r="F478" s="617"/>
      <c r="G478" s="617"/>
    </row>
    <row r="479" spans="1:7" x14ac:dyDescent="0.35">
      <c r="A479" s="577"/>
      <c r="B479" s="595"/>
      <c r="C479" s="598"/>
      <c r="D479" s="617"/>
      <c r="E479" s="617"/>
      <c r="F479" s="617"/>
      <c r="G479" s="617"/>
    </row>
    <row r="480" spans="1:7" x14ac:dyDescent="0.35">
      <c r="A480" s="577"/>
      <c r="B480" s="595"/>
      <c r="C480" s="598"/>
      <c r="D480" s="617"/>
      <c r="E480" s="617"/>
      <c r="F480" s="617"/>
      <c r="G480" s="617"/>
    </row>
    <row r="481" spans="1:7" x14ac:dyDescent="0.35">
      <c r="A481" s="587"/>
      <c r="B481" s="587"/>
      <c r="C481" s="587"/>
      <c r="D481" s="587"/>
      <c r="E481" s="587"/>
      <c r="F481" s="587"/>
      <c r="G481" s="587"/>
    </row>
    <row r="482" spans="1:7" x14ac:dyDescent="0.35">
      <c r="A482" s="577"/>
      <c r="B482" s="588"/>
      <c r="C482" s="577"/>
      <c r="D482" s="577"/>
      <c r="E482" s="597"/>
      <c r="F482" s="589"/>
      <c r="G482" s="589"/>
    </row>
    <row r="483" spans="1:7" x14ac:dyDescent="0.35">
      <c r="A483" s="577"/>
      <c r="B483" s="588"/>
      <c r="C483" s="577"/>
      <c r="D483" s="577"/>
      <c r="E483" s="597"/>
      <c r="F483" s="589"/>
      <c r="G483" s="589"/>
    </row>
    <row r="484" spans="1:7" x14ac:dyDescent="0.35">
      <c r="A484" s="577"/>
      <c r="B484" s="588"/>
      <c r="C484" s="577"/>
      <c r="D484" s="577"/>
      <c r="E484" s="597"/>
      <c r="F484" s="589"/>
      <c r="G484" s="589"/>
    </row>
    <row r="485" spans="1:7" x14ac:dyDescent="0.35">
      <c r="A485" s="577"/>
      <c r="B485" s="588"/>
      <c r="C485" s="577"/>
      <c r="D485" s="577"/>
      <c r="E485" s="597"/>
      <c r="F485" s="589"/>
      <c r="G485" s="589"/>
    </row>
    <row r="486" spans="1:7" x14ac:dyDescent="0.35">
      <c r="A486" s="577"/>
      <c r="B486" s="588"/>
      <c r="C486" s="577"/>
      <c r="D486" s="577"/>
      <c r="E486" s="597"/>
      <c r="F486" s="589"/>
      <c r="G486" s="589"/>
    </row>
    <row r="487" spans="1:7" x14ac:dyDescent="0.35">
      <c r="A487" s="577"/>
      <c r="B487" s="588"/>
      <c r="C487" s="577"/>
      <c r="D487" s="577"/>
      <c r="E487" s="597"/>
      <c r="F487" s="589"/>
      <c r="G487" s="589"/>
    </row>
    <row r="488" spans="1:7" x14ac:dyDescent="0.35">
      <c r="A488" s="577"/>
      <c r="B488" s="588"/>
      <c r="C488" s="577"/>
      <c r="D488" s="577"/>
      <c r="E488" s="597"/>
      <c r="F488" s="589"/>
      <c r="G488" s="589"/>
    </row>
    <row r="489" spans="1:7" x14ac:dyDescent="0.35">
      <c r="A489" s="577"/>
      <c r="B489" s="588"/>
      <c r="C489" s="577"/>
      <c r="D489" s="577"/>
      <c r="E489" s="597"/>
      <c r="F489" s="589"/>
      <c r="G489" s="589"/>
    </row>
    <row r="490" spans="1:7" x14ac:dyDescent="0.35">
      <c r="A490" s="577"/>
      <c r="B490" s="588"/>
      <c r="C490" s="577"/>
      <c r="D490" s="577"/>
      <c r="E490" s="597"/>
      <c r="F490" s="589"/>
      <c r="G490" s="589"/>
    </row>
    <row r="491" spans="1:7" x14ac:dyDescent="0.35">
      <c r="A491" s="577"/>
      <c r="B491" s="588"/>
      <c r="C491" s="577"/>
      <c r="D491" s="577"/>
      <c r="E491" s="597"/>
      <c r="F491" s="589"/>
      <c r="G491" s="589"/>
    </row>
    <row r="492" spans="1:7" x14ac:dyDescent="0.35">
      <c r="A492" s="577"/>
      <c r="B492" s="588"/>
      <c r="C492" s="577"/>
      <c r="D492" s="577"/>
      <c r="E492" s="597"/>
      <c r="F492" s="589"/>
      <c r="G492" s="589"/>
    </row>
    <row r="493" spans="1:7" x14ac:dyDescent="0.35">
      <c r="A493" s="577"/>
      <c r="B493" s="588"/>
      <c r="C493" s="577"/>
      <c r="D493" s="577"/>
      <c r="E493" s="597"/>
      <c r="F493" s="589"/>
      <c r="G493" s="589"/>
    </row>
    <row r="494" spans="1:7" x14ac:dyDescent="0.35">
      <c r="A494" s="577"/>
      <c r="B494" s="588"/>
      <c r="C494" s="577"/>
      <c r="D494" s="577"/>
      <c r="E494" s="597"/>
      <c r="F494" s="589"/>
      <c r="G494" s="589"/>
    </row>
    <row r="495" spans="1:7" x14ac:dyDescent="0.35">
      <c r="A495" s="577"/>
      <c r="B495" s="588"/>
      <c r="C495" s="577"/>
      <c r="D495" s="577"/>
      <c r="E495" s="597"/>
      <c r="F495" s="589"/>
      <c r="G495" s="589"/>
    </row>
    <row r="496" spans="1:7" x14ac:dyDescent="0.35">
      <c r="A496" s="577"/>
      <c r="B496" s="588"/>
      <c r="C496" s="577"/>
      <c r="D496" s="577"/>
      <c r="E496" s="597"/>
      <c r="F496" s="589"/>
      <c r="G496" s="589"/>
    </row>
    <row r="497" spans="1:7" x14ac:dyDescent="0.35">
      <c r="A497" s="577"/>
      <c r="B497" s="588"/>
      <c r="C497" s="577"/>
      <c r="D497" s="577"/>
      <c r="E497" s="597"/>
      <c r="F497" s="589"/>
      <c r="G497" s="589"/>
    </row>
    <row r="498" spans="1:7" x14ac:dyDescent="0.35">
      <c r="A498" s="577"/>
      <c r="B498" s="588"/>
      <c r="C498" s="577"/>
      <c r="D498" s="577"/>
      <c r="E498" s="597"/>
      <c r="F498" s="589"/>
      <c r="G498" s="589"/>
    </row>
    <row r="499" spans="1:7" x14ac:dyDescent="0.35">
      <c r="A499" s="577"/>
      <c r="B499" s="588"/>
      <c r="C499" s="577"/>
      <c r="D499" s="577"/>
      <c r="E499" s="597"/>
      <c r="F499" s="589"/>
      <c r="G499" s="589"/>
    </row>
    <row r="500" spans="1:7" x14ac:dyDescent="0.35">
      <c r="A500" s="577"/>
      <c r="B500" s="588"/>
      <c r="C500" s="577"/>
      <c r="D500" s="577"/>
      <c r="E500" s="597"/>
      <c r="F500" s="597"/>
      <c r="G500" s="597"/>
    </row>
    <row r="501" spans="1:7" x14ac:dyDescent="0.35">
      <c r="A501" s="577"/>
      <c r="B501" s="588"/>
      <c r="C501" s="577"/>
      <c r="D501" s="577"/>
      <c r="E501" s="597"/>
      <c r="F501" s="597"/>
      <c r="G501" s="597"/>
    </row>
    <row r="502" spans="1:7" x14ac:dyDescent="0.35">
      <c r="A502" s="577"/>
      <c r="B502" s="588"/>
      <c r="C502" s="577"/>
      <c r="D502" s="577"/>
      <c r="E502" s="597"/>
      <c r="F502" s="597"/>
      <c r="G502" s="597"/>
    </row>
    <row r="503" spans="1:7" x14ac:dyDescent="0.35">
      <c r="A503" s="577"/>
      <c r="B503" s="588"/>
      <c r="C503" s="577"/>
      <c r="D503" s="577"/>
      <c r="E503" s="597"/>
      <c r="F503" s="597"/>
      <c r="G503" s="597"/>
    </row>
    <row r="504" spans="1:7" x14ac:dyDescent="0.35">
      <c r="A504" s="587"/>
      <c r="B504" s="587"/>
      <c r="C504" s="587"/>
      <c r="D504" s="587"/>
      <c r="E504" s="587"/>
      <c r="F504" s="587"/>
      <c r="G504" s="587"/>
    </row>
    <row r="505" spans="1:7" x14ac:dyDescent="0.35">
      <c r="A505" s="577"/>
      <c r="B505" s="588"/>
      <c r="C505" s="577"/>
      <c r="D505" s="577"/>
      <c r="E505" s="597"/>
      <c r="F505" s="589"/>
      <c r="G505" s="589"/>
    </row>
    <row r="506" spans="1:7" x14ac:dyDescent="0.35">
      <c r="A506" s="577"/>
      <c r="B506" s="588"/>
      <c r="C506" s="577"/>
      <c r="D506" s="577"/>
      <c r="E506" s="597"/>
      <c r="F506" s="589"/>
      <c r="G506" s="589"/>
    </row>
    <row r="507" spans="1:7" x14ac:dyDescent="0.35">
      <c r="A507" s="577"/>
      <c r="B507" s="588"/>
      <c r="C507" s="577"/>
      <c r="D507" s="577"/>
      <c r="E507" s="597"/>
      <c r="F507" s="589"/>
      <c r="G507" s="589"/>
    </row>
    <row r="508" spans="1:7" x14ac:dyDescent="0.35">
      <c r="A508" s="577"/>
      <c r="B508" s="588"/>
      <c r="C508" s="577"/>
      <c r="D508" s="577"/>
      <c r="E508" s="597"/>
      <c r="F508" s="589"/>
      <c r="G508" s="589"/>
    </row>
    <row r="509" spans="1:7" x14ac:dyDescent="0.35">
      <c r="A509" s="577"/>
      <c r="B509" s="588"/>
      <c r="C509" s="577"/>
      <c r="D509" s="577"/>
      <c r="E509" s="597"/>
      <c r="F509" s="589"/>
      <c r="G509" s="589"/>
    </row>
    <row r="510" spans="1:7" x14ac:dyDescent="0.35">
      <c r="A510" s="577"/>
      <c r="B510" s="588"/>
      <c r="C510" s="577"/>
      <c r="D510" s="577"/>
      <c r="E510" s="597"/>
      <c r="F510" s="589"/>
      <c r="G510" s="589"/>
    </row>
    <row r="511" spans="1:7" x14ac:dyDescent="0.35">
      <c r="A511" s="577"/>
      <c r="B511" s="588"/>
      <c r="C511" s="577"/>
      <c r="D511" s="577"/>
      <c r="E511" s="597"/>
      <c r="F511" s="589"/>
      <c r="G511" s="589"/>
    </row>
    <row r="512" spans="1:7" x14ac:dyDescent="0.35">
      <c r="A512" s="577"/>
      <c r="B512" s="588"/>
      <c r="C512" s="577"/>
      <c r="D512" s="577"/>
      <c r="E512" s="597"/>
      <c r="F512" s="589"/>
      <c r="G512" s="589"/>
    </row>
    <row r="513" spans="1:7" x14ac:dyDescent="0.35">
      <c r="A513" s="577"/>
      <c r="B513" s="588"/>
      <c r="C513" s="577"/>
      <c r="D513" s="577"/>
      <c r="E513" s="597"/>
      <c r="F513" s="589"/>
      <c r="G513" s="589"/>
    </row>
    <row r="514" spans="1:7" x14ac:dyDescent="0.35">
      <c r="A514" s="577"/>
      <c r="B514" s="588"/>
      <c r="C514" s="577"/>
      <c r="D514" s="577"/>
      <c r="E514" s="597"/>
      <c r="F514" s="597"/>
      <c r="G514" s="597"/>
    </row>
  </sheetData>
  <protectedRanges>
    <protectedRange sqref="C4 B82:E119 E22:G24 E25:H25 C51:D60 C64:D79 C62:D62 C32:D49 C15:D30" name="Optional ECBECAIs_2"/>
  </protectedRanges>
  <mergeCells count="12">
    <mergeCell ref="E12:F12"/>
    <mergeCell ref="G12:H12"/>
    <mergeCell ref="B14:D14"/>
    <mergeCell ref="B19:D19"/>
    <mergeCell ref="E4:F4"/>
    <mergeCell ref="B6:C6"/>
    <mergeCell ref="E6:H6"/>
    <mergeCell ref="B7:C7"/>
    <mergeCell ref="E7:H11"/>
    <mergeCell ref="B8:C8"/>
    <mergeCell ref="B9:C9"/>
    <mergeCell ref="B10:C10"/>
  </mergeCells>
  <hyperlinks>
    <hyperlink ref="E5:F5" r:id="rId1" display="RESPONSE DYNAMIC MONITORING REPORT" xr:uid="{00000000-0004-0000-0F00-000000000000}"/>
  </hyperlinks>
  <pageMargins left="0.25" right="0.25" top="0.75" bottom="0.75" header="0.3" footer="0.3"/>
  <pageSetup paperSize="9" scale="5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topLeftCell="B113" zoomScale="80" zoomScaleNormal="80" zoomScaleSheetLayoutView="80" workbookViewId="0">
      <selection activeCell="C129" sqref="C129"/>
    </sheetView>
  </sheetViews>
  <sheetFormatPr baseColWidth="10" defaultColWidth="8.81640625" defaultRowHeight="14.5" outlineLevelRow="1" x14ac:dyDescent="0.35"/>
  <cols>
    <col min="1" max="1" width="13.26953125" style="22" customWidth="1"/>
    <col min="2" max="2" width="60.7265625" style="22" customWidth="1"/>
    <col min="3" max="4" width="40.7265625" style="22" customWidth="1"/>
    <col min="5" max="5" width="6.7265625" style="22" customWidth="1"/>
    <col min="6" max="6" width="29.81640625" style="101" bestFit="1" customWidth="1"/>
    <col min="7" max="7" width="42.26953125" style="111"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21</v>
      </c>
      <c r="B1" s="19"/>
      <c r="C1" s="20"/>
      <c r="D1" s="20"/>
      <c r="E1" s="20"/>
      <c r="F1" s="561" t="s">
        <v>1852</v>
      </c>
      <c r="H1" s="20"/>
      <c r="I1" s="19"/>
      <c r="J1" s="20"/>
      <c r="K1" s="20"/>
      <c r="L1" s="20"/>
      <c r="M1" s="20"/>
    </row>
    <row r="2" spans="1:13" ht="15" thickBot="1" x14ac:dyDescent="0.4">
      <c r="A2" s="20"/>
      <c r="B2" s="21"/>
      <c r="C2" s="21"/>
      <c r="D2" s="20"/>
      <c r="E2" s="20"/>
      <c r="F2" s="111"/>
      <c r="H2" s="20"/>
      <c r="L2" s="20"/>
      <c r="M2" s="20"/>
    </row>
    <row r="3" spans="1:13" ht="19" thickBot="1" x14ac:dyDescent="0.4">
      <c r="A3" s="23"/>
      <c r="B3" s="24" t="s">
        <v>22</v>
      </c>
      <c r="C3" s="25" t="s">
        <v>1231</v>
      </c>
      <c r="D3" s="23"/>
      <c r="E3" s="23"/>
      <c r="F3" s="111"/>
      <c r="G3" s="118"/>
      <c r="H3" s="20"/>
      <c r="L3" s="20"/>
      <c r="M3" s="20"/>
    </row>
    <row r="4" spans="1:13" ht="15" thickBot="1" x14ac:dyDescent="0.4">
      <c r="H4" s="20"/>
      <c r="L4" s="20"/>
      <c r="M4" s="20"/>
    </row>
    <row r="5" spans="1:13" ht="18.5" x14ac:dyDescent="0.35">
      <c r="A5" s="26"/>
      <c r="B5" s="27" t="s">
        <v>23</v>
      </c>
      <c r="C5" s="26"/>
      <c r="E5" s="28"/>
      <c r="F5" s="119"/>
      <c r="H5" s="20"/>
      <c r="L5" s="20"/>
      <c r="M5" s="20"/>
    </row>
    <row r="6" spans="1:13" x14ac:dyDescent="0.35">
      <c r="B6" s="30" t="s">
        <v>24</v>
      </c>
      <c r="H6" s="20"/>
      <c r="L6" s="20"/>
      <c r="M6" s="20"/>
    </row>
    <row r="7" spans="1:13" x14ac:dyDescent="0.35">
      <c r="B7" s="29" t="s">
        <v>25</v>
      </c>
      <c r="H7" s="20"/>
      <c r="L7" s="20"/>
      <c r="M7" s="20"/>
    </row>
    <row r="8" spans="1:13" x14ac:dyDescent="0.35">
      <c r="B8" s="29" t="s">
        <v>26</v>
      </c>
      <c r="F8" s="101" t="s">
        <v>27</v>
      </c>
      <c r="H8" s="20"/>
      <c r="L8" s="20"/>
      <c r="M8" s="20"/>
    </row>
    <row r="9" spans="1:13" x14ac:dyDescent="0.35">
      <c r="B9" s="30" t="s">
        <v>28</v>
      </c>
      <c r="H9" s="20"/>
      <c r="L9" s="20"/>
      <c r="M9" s="20"/>
    </row>
    <row r="10" spans="1:13" x14ac:dyDescent="0.35">
      <c r="B10" s="30" t="s">
        <v>29</v>
      </c>
      <c r="H10" s="20"/>
      <c r="L10" s="20"/>
      <c r="M10" s="20"/>
    </row>
    <row r="11" spans="1:13" ht="15" thickBot="1" x14ac:dyDescent="0.4">
      <c r="B11" s="31" t="s">
        <v>30</v>
      </c>
      <c r="H11" s="20"/>
      <c r="L11" s="20"/>
      <c r="M11" s="20"/>
    </row>
    <row r="12" spans="1:13" x14ac:dyDescent="0.35">
      <c r="B12" s="32"/>
      <c r="H12" s="20"/>
      <c r="L12" s="20"/>
      <c r="M12" s="20"/>
    </row>
    <row r="13" spans="1:13" ht="37" x14ac:dyDescent="0.35">
      <c r="A13" s="33" t="s">
        <v>31</v>
      </c>
      <c r="B13" s="33" t="s">
        <v>24</v>
      </c>
      <c r="C13" s="34"/>
      <c r="D13" s="34"/>
      <c r="E13" s="34"/>
      <c r="F13" s="120"/>
      <c r="G13" s="121"/>
      <c r="H13" s="20"/>
      <c r="L13" s="20"/>
      <c r="M13" s="20"/>
    </row>
    <row r="14" spans="1:13" x14ac:dyDescent="0.35">
      <c r="A14" s="22" t="s">
        <v>32</v>
      </c>
      <c r="B14" s="35" t="s">
        <v>0</v>
      </c>
      <c r="C14" s="96" t="s">
        <v>548</v>
      </c>
      <c r="E14" s="28"/>
      <c r="F14" s="119"/>
      <c r="H14" s="20"/>
      <c r="L14" s="20"/>
      <c r="M14" s="20"/>
    </row>
    <row r="15" spans="1:13" x14ac:dyDescent="0.35">
      <c r="A15" s="22" t="s">
        <v>33</v>
      </c>
      <c r="B15" s="35" t="s">
        <v>34</v>
      </c>
      <c r="C15" s="96" t="s">
        <v>1232</v>
      </c>
      <c r="E15" s="28"/>
      <c r="F15" s="119"/>
      <c r="H15" s="20"/>
      <c r="L15" s="20"/>
      <c r="M15" s="20"/>
    </row>
    <row r="16" spans="1:13" ht="29" x14ac:dyDescent="0.35">
      <c r="A16" s="22" t="s">
        <v>35</v>
      </c>
      <c r="B16" s="35" t="s">
        <v>36</v>
      </c>
      <c r="C16" s="97" t="s">
        <v>1233</v>
      </c>
      <c r="E16" s="28"/>
      <c r="F16" s="119"/>
      <c r="H16" s="20"/>
      <c r="L16" s="20"/>
      <c r="M16" s="20"/>
    </row>
    <row r="17" spans="1:13" x14ac:dyDescent="0.35">
      <c r="A17" s="22" t="s">
        <v>37</v>
      </c>
      <c r="B17" s="35" t="s">
        <v>38</v>
      </c>
      <c r="C17" s="98">
        <v>44469</v>
      </c>
      <c r="E17" s="28"/>
      <c r="F17" s="119"/>
      <c r="H17" s="20"/>
      <c r="L17" s="20"/>
      <c r="M17" s="20"/>
    </row>
    <row r="18" spans="1:13" outlineLevel="1" x14ac:dyDescent="0.35">
      <c r="A18" s="22" t="s">
        <v>39</v>
      </c>
      <c r="B18" s="36" t="s">
        <v>40</v>
      </c>
      <c r="E18" s="28"/>
      <c r="F18" s="119"/>
      <c r="H18" s="20"/>
      <c r="L18" s="20"/>
      <c r="M18" s="20"/>
    </row>
    <row r="19" spans="1:13" outlineLevel="1" x14ac:dyDescent="0.35">
      <c r="A19" s="22" t="s">
        <v>41</v>
      </c>
      <c r="B19" s="36" t="s">
        <v>42</v>
      </c>
      <c r="E19" s="28"/>
      <c r="F19" s="119"/>
      <c r="H19" s="20"/>
      <c r="L19" s="20"/>
      <c r="M19" s="20"/>
    </row>
    <row r="20" spans="1:13" outlineLevel="1" x14ac:dyDescent="0.35">
      <c r="A20" s="22" t="s">
        <v>43</v>
      </c>
      <c r="B20" s="36"/>
      <c r="E20" s="28"/>
      <c r="F20" s="119"/>
      <c r="H20" s="20"/>
      <c r="L20" s="20"/>
      <c r="M20" s="20"/>
    </row>
    <row r="21" spans="1:13" outlineLevel="1" x14ac:dyDescent="0.35">
      <c r="A21" s="22" t="s">
        <v>44</v>
      </c>
      <c r="B21" s="36"/>
      <c r="E21" s="28"/>
      <c r="F21" s="119"/>
      <c r="H21" s="20"/>
      <c r="L21" s="20"/>
      <c r="M21" s="20"/>
    </row>
    <row r="22" spans="1:13" outlineLevel="1" x14ac:dyDescent="0.35">
      <c r="A22" s="22" t="s">
        <v>45</v>
      </c>
      <c r="B22" s="36"/>
      <c r="E22" s="28"/>
      <c r="F22" s="119"/>
      <c r="H22" s="20"/>
      <c r="L22" s="20"/>
      <c r="M22" s="20"/>
    </row>
    <row r="23" spans="1:13" outlineLevel="1" x14ac:dyDescent="0.35">
      <c r="A23" s="22" t="s">
        <v>46</v>
      </c>
      <c r="B23" s="36"/>
      <c r="E23" s="28"/>
      <c r="F23" s="119"/>
      <c r="H23" s="20"/>
      <c r="L23" s="20"/>
      <c r="M23" s="20"/>
    </row>
    <row r="24" spans="1:13" outlineLevel="1" x14ac:dyDescent="0.35">
      <c r="A24" s="22" t="s">
        <v>47</v>
      </c>
      <c r="B24" s="36"/>
      <c r="E24" s="28"/>
      <c r="F24" s="119"/>
      <c r="H24" s="20"/>
      <c r="L24" s="20"/>
      <c r="M24" s="20"/>
    </row>
    <row r="25" spans="1:13" outlineLevel="1" x14ac:dyDescent="0.35">
      <c r="A25" s="22" t="s">
        <v>48</v>
      </c>
      <c r="B25" s="36"/>
      <c r="E25" s="28"/>
      <c r="F25" s="119"/>
      <c r="H25" s="20"/>
      <c r="L25" s="20"/>
      <c r="M25" s="20"/>
    </row>
    <row r="26" spans="1:13" ht="18.5" x14ac:dyDescent="0.35">
      <c r="A26" s="34"/>
      <c r="B26" s="33" t="s">
        <v>25</v>
      </c>
      <c r="C26" s="34"/>
      <c r="D26" s="34"/>
      <c r="E26" s="34"/>
      <c r="F26" s="120"/>
      <c r="G26" s="121"/>
      <c r="H26" s="20"/>
      <c r="L26" s="20"/>
      <c r="M26" s="20"/>
    </row>
    <row r="27" spans="1:13" x14ac:dyDescent="0.35">
      <c r="A27" s="22" t="s">
        <v>49</v>
      </c>
      <c r="B27" s="37" t="s">
        <v>50</v>
      </c>
      <c r="C27" s="22" t="s">
        <v>1234</v>
      </c>
      <c r="D27" s="38"/>
      <c r="E27" s="38"/>
      <c r="F27" s="113"/>
      <c r="H27" s="20"/>
      <c r="L27" s="20"/>
      <c r="M27" s="20"/>
    </row>
    <row r="28" spans="1:13" x14ac:dyDescent="0.35">
      <c r="A28" s="22" t="s">
        <v>51</v>
      </c>
      <c r="B28" s="37" t="s">
        <v>52</v>
      </c>
      <c r="C28" s="22" t="s">
        <v>1234</v>
      </c>
      <c r="D28" s="38"/>
      <c r="E28" s="38"/>
      <c r="F28" s="113"/>
      <c r="H28" s="20"/>
      <c r="L28" s="20"/>
      <c r="M28" s="20"/>
    </row>
    <row r="29" spans="1:13" ht="29" x14ac:dyDescent="0.35">
      <c r="A29" s="22" t="s">
        <v>53</v>
      </c>
      <c r="B29" s="37" t="s">
        <v>54</v>
      </c>
      <c r="C29" s="97" t="s">
        <v>1236</v>
      </c>
      <c r="E29" s="38"/>
      <c r="F29" s="113"/>
      <c r="H29" s="20"/>
      <c r="L29" s="20"/>
      <c r="M29" s="20"/>
    </row>
    <row r="30" spans="1:13" outlineLevel="1" x14ac:dyDescent="0.35">
      <c r="A30" s="22" t="s">
        <v>55</v>
      </c>
      <c r="B30" s="37"/>
      <c r="E30" s="38"/>
      <c r="F30" s="113"/>
      <c r="H30" s="20"/>
      <c r="L30" s="20"/>
      <c r="M30" s="20"/>
    </row>
    <row r="31" spans="1:13" outlineLevel="1" x14ac:dyDescent="0.35">
      <c r="A31" s="22" t="s">
        <v>56</v>
      </c>
      <c r="B31" s="37"/>
      <c r="E31" s="38"/>
      <c r="F31" s="113"/>
      <c r="H31" s="20"/>
      <c r="L31" s="20"/>
      <c r="M31" s="20"/>
    </row>
    <row r="32" spans="1:13" outlineLevel="1" x14ac:dyDescent="0.35">
      <c r="A32" s="22" t="s">
        <v>57</v>
      </c>
      <c r="B32" s="37"/>
      <c r="E32" s="38"/>
      <c r="F32" s="113"/>
      <c r="H32" s="20"/>
      <c r="L32" s="20"/>
      <c r="M32" s="20"/>
    </row>
    <row r="33" spans="1:13" outlineLevel="1" x14ac:dyDescent="0.35">
      <c r="A33" s="22" t="s">
        <v>58</v>
      </c>
      <c r="B33" s="37"/>
      <c r="E33" s="38"/>
      <c r="F33" s="113"/>
      <c r="H33" s="20"/>
      <c r="L33" s="20"/>
      <c r="M33" s="20"/>
    </row>
    <row r="34" spans="1:13" outlineLevel="1" x14ac:dyDescent="0.35">
      <c r="A34" s="22" t="s">
        <v>59</v>
      </c>
      <c r="B34" s="37"/>
      <c r="E34" s="38"/>
      <c r="F34" s="113"/>
      <c r="H34" s="20"/>
      <c r="L34" s="20"/>
      <c r="M34" s="20"/>
    </row>
    <row r="35" spans="1:13" outlineLevel="1" x14ac:dyDescent="0.35">
      <c r="A35" s="22" t="s">
        <v>60</v>
      </c>
      <c r="B35" s="39"/>
      <c r="E35" s="38"/>
      <c r="F35" s="113"/>
      <c r="H35" s="20"/>
      <c r="L35" s="20"/>
      <c r="M35" s="20"/>
    </row>
    <row r="36" spans="1:13" ht="18.5" x14ac:dyDescent="0.35">
      <c r="A36" s="33"/>
      <c r="B36" s="33" t="s">
        <v>26</v>
      </c>
      <c r="C36" s="33"/>
      <c r="D36" s="34"/>
      <c r="E36" s="34"/>
      <c r="F36" s="34"/>
      <c r="G36" s="121"/>
      <c r="H36" s="20"/>
      <c r="L36" s="20"/>
      <c r="M36" s="20"/>
    </row>
    <row r="37" spans="1:13" ht="15" customHeight="1" x14ac:dyDescent="0.35">
      <c r="A37" s="40"/>
      <c r="B37" s="41" t="s">
        <v>1781</v>
      </c>
      <c r="C37" s="40" t="s">
        <v>61</v>
      </c>
      <c r="D37" s="40"/>
      <c r="E37" s="42"/>
      <c r="F37" s="122"/>
      <c r="G37" s="122"/>
      <c r="H37" s="20"/>
      <c r="L37" s="20"/>
      <c r="M37" s="20"/>
    </row>
    <row r="38" spans="1:13" x14ac:dyDescent="0.35">
      <c r="A38" s="22" t="s">
        <v>4</v>
      </c>
      <c r="B38" s="38" t="s">
        <v>1217</v>
      </c>
      <c r="C38" s="99">
        <v>64888.656999999999</v>
      </c>
      <c r="F38" s="113"/>
      <c r="H38" s="20"/>
      <c r="L38" s="20"/>
      <c r="M38" s="20"/>
    </row>
    <row r="39" spans="1:13" x14ac:dyDescent="0.35">
      <c r="A39" s="22" t="s">
        <v>62</v>
      </c>
      <c r="B39" s="38" t="s">
        <v>63</v>
      </c>
      <c r="C39" s="99">
        <v>54857.822</v>
      </c>
      <c r="F39" s="113"/>
      <c r="H39" s="20"/>
      <c r="L39" s="20"/>
      <c r="M39" s="20"/>
    </row>
    <row r="40" spans="1:13" outlineLevel="1" x14ac:dyDescent="0.35">
      <c r="A40" s="22" t="s">
        <v>64</v>
      </c>
      <c r="B40" s="44" t="s">
        <v>65</v>
      </c>
      <c r="C40" s="22" t="s">
        <v>1041</v>
      </c>
      <c r="F40" s="113"/>
      <c r="H40" s="20"/>
      <c r="L40" s="20"/>
      <c r="M40" s="20"/>
    </row>
    <row r="41" spans="1:13" outlineLevel="1" x14ac:dyDescent="0.35">
      <c r="A41" s="22" t="s">
        <v>66</v>
      </c>
      <c r="B41" s="44" t="s">
        <v>67</v>
      </c>
      <c r="C41" s="22" t="s">
        <v>1041</v>
      </c>
      <c r="F41" s="113"/>
      <c r="H41" s="20"/>
      <c r="L41" s="20"/>
      <c r="M41" s="20"/>
    </row>
    <row r="42" spans="1:13" outlineLevel="1" x14ac:dyDescent="0.35">
      <c r="A42" s="22" t="s">
        <v>68</v>
      </c>
      <c r="B42" s="38"/>
      <c r="F42" s="113"/>
      <c r="H42" s="20"/>
      <c r="L42" s="20"/>
      <c r="M42" s="20"/>
    </row>
    <row r="43" spans="1:13" outlineLevel="1" x14ac:dyDescent="0.35">
      <c r="A43" s="22" t="s">
        <v>69</v>
      </c>
      <c r="B43" s="38"/>
      <c r="F43" s="113"/>
      <c r="H43" s="20"/>
      <c r="L43" s="20"/>
      <c r="M43" s="20"/>
    </row>
    <row r="44" spans="1:13" ht="15" customHeight="1" x14ac:dyDescent="0.35">
      <c r="A44" s="40"/>
      <c r="B44" s="41" t="s">
        <v>70</v>
      </c>
      <c r="C44" s="95" t="s">
        <v>1218</v>
      </c>
      <c r="D44" s="40" t="s">
        <v>71</v>
      </c>
      <c r="E44" s="42"/>
      <c r="F44" s="122" t="s">
        <v>72</v>
      </c>
      <c r="G44" s="122" t="s">
        <v>73</v>
      </c>
      <c r="H44" s="20"/>
      <c r="L44" s="20"/>
      <c r="M44" s="20"/>
    </row>
    <row r="45" spans="1:13" x14ac:dyDescent="0.35">
      <c r="A45" s="22" t="s">
        <v>8</v>
      </c>
      <c r="B45" s="45" t="s">
        <v>74</v>
      </c>
      <c r="C45" s="100">
        <v>1.05</v>
      </c>
      <c r="D45" s="101" t="s">
        <v>2765</v>
      </c>
      <c r="F45" s="101">
        <v>0.05</v>
      </c>
      <c r="G45" s="123" t="s">
        <v>1041</v>
      </c>
      <c r="H45" s="20"/>
      <c r="L45" s="20"/>
      <c r="M45" s="20"/>
    </row>
    <row r="46" spans="1:13" hidden="1" outlineLevel="1" x14ac:dyDescent="0.35">
      <c r="A46" s="22" t="s">
        <v>75</v>
      </c>
      <c r="B46" s="36" t="s">
        <v>76</v>
      </c>
      <c r="C46" s="22" t="s">
        <v>1044</v>
      </c>
      <c r="F46" s="22"/>
      <c r="G46" s="101"/>
      <c r="H46" s="20"/>
      <c r="L46" s="20"/>
      <c r="M46" s="20"/>
    </row>
    <row r="47" spans="1:13" hidden="1" outlineLevel="1" x14ac:dyDescent="0.35">
      <c r="A47" s="22" t="s">
        <v>77</v>
      </c>
      <c r="B47" s="36" t="s">
        <v>78</v>
      </c>
      <c r="C47" s="22" t="s">
        <v>1044</v>
      </c>
      <c r="F47" s="22"/>
      <c r="G47" s="101"/>
      <c r="H47" s="20"/>
      <c r="L47" s="20"/>
      <c r="M47" s="20"/>
    </row>
    <row r="48" spans="1:13" hidden="1" outlineLevel="1" x14ac:dyDescent="0.35">
      <c r="A48" s="22" t="s">
        <v>79</v>
      </c>
      <c r="B48" s="36"/>
      <c r="F48" s="22"/>
      <c r="G48" s="101"/>
      <c r="H48" s="20"/>
      <c r="L48" s="20"/>
      <c r="M48" s="20"/>
    </row>
    <row r="49" spans="1:13" hidden="1" outlineLevel="1" x14ac:dyDescent="0.35">
      <c r="A49" s="22" t="s">
        <v>80</v>
      </c>
      <c r="B49" s="36"/>
      <c r="F49" s="22"/>
      <c r="G49" s="101"/>
      <c r="H49" s="20"/>
      <c r="L49" s="20"/>
      <c r="M49" s="20"/>
    </row>
    <row r="50" spans="1:13" hidden="1" outlineLevel="1" x14ac:dyDescent="0.35">
      <c r="A50" s="22" t="s">
        <v>81</v>
      </c>
      <c r="B50" s="36"/>
      <c r="F50" s="22"/>
      <c r="G50" s="101"/>
      <c r="H50" s="20"/>
      <c r="L50" s="20"/>
      <c r="M50" s="20"/>
    </row>
    <row r="51" spans="1:13" hidden="1" outlineLevel="1" x14ac:dyDescent="0.35">
      <c r="A51" s="22" t="s">
        <v>82</v>
      </c>
      <c r="B51" s="36"/>
      <c r="F51" s="22"/>
      <c r="G51" s="101"/>
      <c r="H51" s="20"/>
      <c r="L51" s="20"/>
      <c r="M51" s="20"/>
    </row>
    <row r="52" spans="1:13" ht="15" customHeight="1" collapsed="1" x14ac:dyDescent="0.35">
      <c r="A52" s="40"/>
      <c r="B52" s="41" t="s">
        <v>1782</v>
      </c>
      <c r="C52" s="40" t="s">
        <v>61</v>
      </c>
      <c r="D52" s="40"/>
      <c r="E52" s="42"/>
      <c r="F52" s="43" t="s">
        <v>83</v>
      </c>
      <c r="G52" s="122"/>
      <c r="H52" s="20"/>
      <c r="L52" s="20"/>
      <c r="M52" s="20"/>
    </row>
    <row r="53" spans="1:13" x14ac:dyDescent="0.35">
      <c r="A53" s="22" t="s">
        <v>84</v>
      </c>
      <c r="B53" s="38" t="s">
        <v>85</v>
      </c>
      <c r="C53" s="99">
        <v>32797.24</v>
      </c>
      <c r="E53" s="47"/>
      <c r="F53" s="48">
        <f>IF($C$58=0,"",IF(C53="[for completion]","",C53/$C$58))</f>
        <v>0.50543872405927581</v>
      </c>
      <c r="G53" s="113"/>
      <c r="H53" s="20"/>
      <c r="L53" s="20"/>
      <c r="M53" s="20"/>
    </row>
    <row r="54" spans="1:13" x14ac:dyDescent="0.35">
      <c r="A54" s="22" t="s">
        <v>86</v>
      </c>
      <c r="B54" s="38" t="s">
        <v>87</v>
      </c>
      <c r="C54" s="99">
        <v>22932.94</v>
      </c>
      <c r="E54" s="47"/>
      <c r="F54" s="48">
        <f>IF($C$58=0,"",IF(C54="[for completion]","",C54/$C$58))</f>
        <v>0.35341985888226968</v>
      </c>
      <c r="G54" s="113"/>
      <c r="H54" s="20"/>
      <c r="L54" s="20"/>
      <c r="M54" s="20"/>
    </row>
    <row r="55" spans="1:13" x14ac:dyDescent="0.35">
      <c r="A55" s="22" t="s">
        <v>88</v>
      </c>
      <c r="B55" s="38" t="s">
        <v>89</v>
      </c>
      <c r="C55" s="99">
        <v>0</v>
      </c>
      <c r="E55" s="47"/>
      <c r="F55" s="48">
        <f>IF($C$58=0,"",IF(C55="[for completion]","",C55/$C$58))</f>
        <v>0</v>
      </c>
      <c r="G55" s="113"/>
      <c r="H55" s="20"/>
      <c r="L55" s="20"/>
      <c r="M55" s="20"/>
    </row>
    <row r="56" spans="1:13" x14ac:dyDescent="0.35">
      <c r="A56" s="22" t="s">
        <v>90</v>
      </c>
      <c r="B56" s="38" t="s">
        <v>1778</v>
      </c>
      <c r="C56" s="99">
        <v>8584.630000000001</v>
      </c>
      <c r="E56" s="47"/>
      <c r="F56" s="48">
        <f>IF($C$58=0,"",IF(C56="[for completion]","",C56/$C$58))</f>
        <v>0.13229785292058058</v>
      </c>
      <c r="G56" s="113"/>
      <c r="H56" s="20"/>
      <c r="L56" s="20"/>
      <c r="M56" s="20"/>
    </row>
    <row r="57" spans="1:13" x14ac:dyDescent="0.35">
      <c r="A57" s="22" t="s">
        <v>91</v>
      </c>
      <c r="B57" s="22" t="s">
        <v>92</v>
      </c>
      <c r="C57" s="99">
        <v>573.84699999999998</v>
      </c>
      <c r="E57" s="47"/>
      <c r="F57" s="48">
        <f>IF($C$58=0,"",IF(C57="[for completion]","",C57/$C$58))</f>
        <v>8.8435641378738963E-3</v>
      </c>
      <c r="G57" s="113"/>
      <c r="H57" s="20"/>
      <c r="L57" s="20"/>
      <c r="M57" s="20"/>
    </row>
    <row r="58" spans="1:13" x14ac:dyDescent="0.35">
      <c r="A58" s="22" t="s">
        <v>93</v>
      </c>
      <c r="B58" s="49" t="s">
        <v>94</v>
      </c>
      <c r="C58" s="47">
        <f>SUM(C53:C57)</f>
        <v>64888.656999999999</v>
      </c>
      <c r="D58" s="47"/>
      <c r="E58" s="47"/>
      <c r="F58" s="50">
        <v>1</v>
      </c>
      <c r="G58" s="113"/>
      <c r="H58" s="20"/>
      <c r="L58" s="20"/>
      <c r="M58" s="20"/>
    </row>
    <row r="59" spans="1:13" outlineLevel="1" x14ac:dyDescent="0.35">
      <c r="A59" s="22" t="s">
        <v>95</v>
      </c>
      <c r="B59" s="696"/>
      <c r="C59" s="696"/>
      <c r="E59" s="47"/>
      <c r="F59" s="48"/>
      <c r="G59" s="113"/>
      <c r="H59" s="20"/>
      <c r="L59" s="20"/>
      <c r="M59" s="20"/>
    </row>
    <row r="60" spans="1:13" outlineLevel="1" x14ac:dyDescent="0.35">
      <c r="A60" s="22" t="s">
        <v>97</v>
      </c>
      <c r="B60" s="51"/>
      <c r="E60" s="47"/>
      <c r="F60" s="48"/>
      <c r="G60" s="113"/>
      <c r="H60" s="20"/>
      <c r="L60" s="20"/>
      <c r="M60" s="20"/>
    </row>
    <row r="61" spans="1:13" outlineLevel="1" x14ac:dyDescent="0.35">
      <c r="A61" s="22" t="s">
        <v>98</v>
      </c>
      <c r="B61" s="51"/>
      <c r="E61" s="47"/>
      <c r="F61" s="48"/>
      <c r="G61" s="113"/>
      <c r="H61" s="20"/>
      <c r="L61" s="20"/>
      <c r="M61" s="20"/>
    </row>
    <row r="62" spans="1:13" outlineLevel="1" x14ac:dyDescent="0.35">
      <c r="A62" s="22" t="s">
        <v>99</v>
      </c>
      <c r="B62" s="51"/>
      <c r="E62" s="47"/>
      <c r="F62" s="48"/>
      <c r="G62" s="113"/>
      <c r="H62" s="20"/>
      <c r="L62" s="20"/>
      <c r="M62" s="20"/>
    </row>
    <row r="63" spans="1:13" outlineLevel="1" x14ac:dyDescent="0.35">
      <c r="A63" s="22" t="s">
        <v>100</v>
      </c>
      <c r="B63" s="51"/>
      <c r="E63" s="47"/>
      <c r="F63" s="48"/>
      <c r="G63" s="113"/>
      <c r="H63" s="20"/>
      <c r="L63" s="20"/>
      <c r="M63" s="20"/>
    </row>
    <row r="64" spans="1:13" outlineLevel="1" x14ac:dyDescent="0.35">
      <c r="A64" s="22" t="s">
        <v>101</v>
      </c>
      <c r="B64" s="51"/>
      <c r="C64" s="52"/>
      <c r="D64" s="52"/>
      <c r="E64" s="52"/>
      <c r="F64" s="48"/>
      <c r="G64" s="114"/>
      <c r="H64" s="20"/>
      <c r="L64" s="20"/>
      <c r="M64" s="20"/>
    </row>
    <row r="65" spans="1:13" ht="15" customHeight="1" x14ac:dyDescent="0.35">
      <c r="A65" s="40"/>
      <c r="B65" s="41" t="s">
        <v>1774</v>
      </c>
      <c r="C65" s="95" t="s">
        <v>1655</v>
      </c>
      <c r="D65" s="95" t="s">
        <v>1656</v>
      </c>
      <c r="E65" s="42"/>
      <c r="F65" s="43" t="s">
        <v>102</v>
      </c>
      <c r="G65" s="124" t="s">
        <v>103</v>
      </c>
      <c r="H65" s="20"/>
      <c r="L65" s="20"/>
      <c r="M65" s="20"/>
    </row>
    <row r="66" spans="1:13" x14ac:dyDescent="0.35">
      <c r="A66" s="22" t="s">
        <v>104</v>
      </c>
      <c r="B66" s="38" t="s">
        <v>105</v>
      </c>
      <c r="C66" s="103">
        <v>8.0639000000000003</v>
      </c>
      <c r="D66" s="103">
        <v>5.9897999999999998</v>
      </c>
      <c r="E66" s="35"/>
      <c r="F66" s="493"/>
      <c r="G66" s="117"/>
      <c r="H66" s="20"/>
      <c r="L66" s="20"/>
      <c r="M66" s="20"/>
    </row>
    <row r="67" spans="1:13" x14ac:dyDescent="0.35">
      <c r="B67" s="38"/>
      <c r="E67" s="35"/>
      <c r="F67" s="493"/>
      <c r="G67" s="117"/>
      <c r="H67" s="20"/>
      <c r="L67" s="20"/>
      <c r="M67" s="20"/>
    </row>
    <row r="68" spans="1:13" x14ac:dyDescent="0.35">
      <c r="B68" s="38" t="s">
        <v>1223</v>
      </c>
      <c r="C68" s="35"/>
      <c r="D68" s="35"/>
      <c r="E68" s="35"/>
      <c r="F68" s="53"/>
      <c r="G68" s="117"/>
      <c r="H68" s="20"/>
      <c r="L68" s="20"/>
      <c r="M68" s="20"/>
    </row>
    <row r="69" spans="1:13" x14ac:dyDescent="0.35">
      <c r="B69" s="38" t="s">
        <v>106</v>
      </c>
      <c r="E69" s="35"/>
      <c r="F69" s="53"/>
      <c r="G69" s="117"/>
      <c r="H69" s="20"/>
      <c r="L69" s="20"/>
      <c r="M69" s="20"/>
    </row>
    <row r="70" spans="1:13" x14ac:dyDescent="0.35">
      <c r="A70" s="22" t="s">
        <v>107</v>
      </c>
      <c r="B70" s="18" t="s">
        <v>108</v>
      </c>
      <c r="C70" s="99">
        <v>12011.346831477251</v>
      </c>
      <c r="D70" s="99">
        <v>14856.544656249485</v>
      </c>
      <c r="E70" s="18"/>
      <c r="F70" s="113">
        <f t="shared" ref="F70:F76" si="0">IF($C$77=0,"",IF(C70="[for completion]","",C70/$C$77))</f>
        <v>0.18897031966036656</v>
      </c>
      <c r="G70" s="113">
        <f>IF($D$77=0,"",IF(D70="[Mark as ND1 if not relevant]","",D70/$D$77))</f>
        <v>0.23373282214969507</v>
      </c>
      <c r="H70" s="20"/>
      <c r="L70" s="20"/>
      <c r="M70" s="20"/>
    </row>
    <row r="71" spans="1:13" x14ac:dyDescent="0.35">
      <c r="A71" s="22" t="s">
        <v>109</v>
      </c>
      <c r="B71" s="18" t="s">
        <v>110</v>
      </c>
      <c r="C71" s="99">
        <v>3720.9593536917187</v>
      </c>
      <c r="D71" s="99">
        <v>5874.8504263993882</v>
      </c>
      <c r="E71" s="18"/>
      <c r="F71" s="113">
        <f t="shared" si="0"/>
        <v>5.8540552393979615E-2</v>
      </c>
      <c r="G71" s="113">
        <f t="shared" ref="G71:G76" si="1">IF($D$77=0,"",IF(D71="[Mark as ND1 if not relevant]","",D71/$D$77))</f>
        <v>9.2426967484128111E-2</v>
      </c>
      <c r="H71" s="20"/>
      <c r="L71" s="20"/>
      <c r="M71" s="20"/>
    </row>
    <row r="72" spans="1:13" x14ac:dyDescent="0.35">
      <c r="A72" s="22" t="s">
        <v>111</v>
      </c>
      <c r="B72" s="18" t="s">
        <v>112</v>
      </c>
      <c r="C72" s="99">
        <v>3960.0561433899593</v>
      </c>
      <c r="D72" s="99">
        <v>5558.426898456064</v>
      </c>
      <c r="E72" s="18"/>
      <c r="F72" s="113">
        <f t="shared" si="0"/>
        <v>6.2302178580698191E-2</v>
      </c>
      <c r="G72" s="113">
        <f t="shared" si="1"/>
        <v>8.744878676364376E-2</v>
      </c>
      <c r="H72" s="20"/>
      <c r="L72" s="20"/>
      <c r="M72" s="20"/>
    </row>
    <row r="73" spans="1:13" x14ac:dyDescent="0.35">
      <c r="A73" s="22" t="s">
        <v>113</v>
      </c>
      <c r="B73" s="18" t="s">
        <v>114</v>
      </c>
      <c r="C73" s="99">
        <v>3222.7706506379127</v>
      </c>
      <c r="D73" s="99">
        <v>4363.7936811245536</v>
      </c>
      <c r="E73" s="18"/>
      <c r="F73" s="113">
        <f t="shared" si="0"/>
        <v>5.0702723731789308E-2</v>
      </c>
      <c r="G73" s="113">
        <f t="shared" si="1"/>
        <v>6.8654040085908946E-2</v>
      </c>
      <c r="H73" s="20"/>
      <c r="L73" s="20"/>
      <c r="M73" s="20"/>
    </row>
    <row r="74" spans="1:13" x14ac:dyDescent="0.35">
      <c r="A74" s="22" t="s">
        <v>115</v>
      </c>
      <c r="B74" s="18" t="s">
        <v>116</v>
      </c>
      <c r="C74" s="99">
        <v>3416.9260192057518</v>
      </c>
      <c r="D74" s="99">
        <v>4189.7633547939022</v>
      </c>
      <c r="E74" s="18"/>
      <c r="F74" s="113">
        <f t="shared" si="0"/>
        <v>5.3757302254648302E-2</v>
      </c>
      <c r="G74" s="113">
        <f t="shared" si="1"/>
        <v>6.5916081815391131E-2</v>
      </c>
      <c r="H74" s="20"/>
      <c r="L74" s="20"/>
      <c r="M74" s="20"/>
    </row>
    <row r="75" spans="1:13" x14ac:dyDescent="0.35">
      <c r="A75" s="22" t="s">
        <v>117</v>
      </c>
      <c r="B75" s="18" t="s">
        <v>118</v>
      </c>
      <c r="C75" s="99">
        <v>14366.098417378638</v>
      </c>
      <c r="D75" s="99">
        <v>14177.022782557884</v>
      </c>
      <c r="E75" s="18"/>
      <c r="F75" s="113">
        <f t="shared" si="0"/>
        <v>0.22601680296916746</v>
      </c>
      <c r="G75" s="113">
        <f t="shared" si="1"/>
        <v>0.22304214212110743</v>
      </c>
      <c r="H75" s="20"/>
      <c r="L75" s="20"/>
      <c r="M75" s="20"/>
    </row>
    <row r="76" spans="1:13" x14ac:dyDescent="0.35">
      <c r="A76" s="22" t="s">
        <v>119</v>
      </c>
      <c r="B76" s="18" t="s">
        <v>120</v>
      </c>
      <c r="C76" s="99">
        <v>22863.923936809271</v>
      </c>
      <c r="D76" s="99">
        <v>14541.679553009228</v>
      </c>
      <c r="E76" s="18"/>
      <c r="F76" s="113">
        <f t="shared" si="0"/>
        <v>0.35971012040935069</v>
      </c>
      <c r="G76" s="113">
        <f t="shared" si="1"/>
        <v>0.2287791595801256</v>
      </c>
      <c r="H76" s="20"/>
      <c r="L76" s="20"/>
      <c r="M76" s="20"/>
    </row>
    <row r="77" spans="1:13" x14ac:dyDescent="0.35">
      <c r="A77" s="22" t="s">
        <v>121</v>
      </c>
      <c r="B77" s="54" t="s">
        <v>94</v>
      </c>
      <c r="C77" s="47">
        <f>SUM(C70:C76)</f>
        <v>63562.081352590496</v>
      </c>
      <c r="D77" s="47">
        <f>SUM(D70:D76)</f>
        <v>63562.081352590503</v>
      </c>
      <c r="E77" s="38"/>
      <c r="F77" s="114">
        <f t="shared" ref="F77" si="2">SUM(F70:F76)</f>
        <v>1</v>
      </c>
      <c r="G77" s="114">
        <f>SUM(G70:G76)</f>
        <v>1</v>
      </c>
      <c r="H77" s="20"/>
      <c r="L77" s="20"/>
      <c r="M77" s="20"/>
    </row>
    <row r="78" spans="1:13" hidden="1" outlineLevel="1" x14ac:dyDescent="0.35">
      <c r="A78" s="22" t="s">
        <v>122</v>
      </c>
      <c r="B78" s="55" t="s">
        <v>123</v>
      </c>
      <c r="C78" s="47"/>
      <c r="D78" s="47"/>
      <c r="E78" s="38"/>
      <c r="F78" s="113">
        <f>IF($C$77=0,"",IF(C78="[for completion]","",C78/$C$77))</f>
        <v>0</v>
      </c>
      <c r="G78" s="113">
        <f t="shared" ref="G78:G82" si="3">IF($D$77=0,"",IF(D78="[for completion]","",D78/$D$77))</f>
        <v>0</v>
      </c>
      <c r="H78" s="20"/>
      <c r="L78" s="20"/>
      <c r="M78" s="20"/>
    </row>
    <row r="79" spans="1:13" hidden="1" outlineLevel="1" x14ac:dyDescent="0.35">
      <c r="A79" s="22" t="s">
        <v>124</v>
      </c>
      <c r="B79" s="55" t="s">
        <v>125</v>
      </c>
      <c r="C79" s="47"/>
      <c r="D79" s="47"/>
      <c r="E79" s="38"/>
      <c r="F79" s="113">
        <f t="shared" ref="F79:F82" si="4">IF($C$77=0,"",IF(C79="[for completion]","",C79/$C$77))</f>
        <v>0</v>
      </c>
      <c r="G79" s="113">
        <f t="shared" si="3"/>
        <v>0</v>
      </c>
      <c r="H79" s="20"/>
      <c r="L79" s="20"/>
      <c r="M79" s="20"/>
    </row>
    <row r="80" spans="1:13" hidden="1" outlineLevel="1" x14ac:dyDescent="0.35">
      <c r="A80" s="22" t="s">
        <v>126</v>
      </c>
      <c r="B80" s="55" t="s">
        <v>127</v>
      </c>
      <c r="C80" s="47"/>
      <c r="D80" s="47"/>
      <c r="E80" s="38"/>
      <c r="F80" s="113">
        <f t="shared" si="4"/>
        <v>0</v>
      </c>
      <c r="G80" s="113">
        <f t="shared" si="3"/>
        <v>0</v>
      </c>
      <c r="H80" s="20"/>
      <c r="L80" s="20"/>
      <c r="M80" s="20"/>
    </row>
    <row r="81" spans="1:13" hidden="1" outlineLevel="1" x14ac:dyDescent="0.35">
      <c r="A81" s="22" t="s">
        <v>128</v>
      </c>
      <c r="B81" s="55" t="s">
        <v>129</v>
      </c>
      <c r="C81" s="47"/>
      <c r="D81" s="47"/>
      <c r="E81" s="38"/>
      <c r="F81" s="113">
        <f t="shared" si="4"/>
        <v>0</v>
      </c>
      <c r="G81" s="113">
        <f t="shared" si="3"/>
        <v>0</v>
      </c>
      <c r="H81" s="20"/>
      <c r="L81" s="20"/>
      <c r="M81" s="20"/>
    </row>
    <row r="82" spans="1:13" hidden="1" outlineLevel="1" x14ac:dyDescent="0.35">
      <c r="A82" s="22" t="s">
        <v>130</v>
      </c>
      <c r="B82" s="55" t="s">
        <v>131</v>
      </c>
      <c r="C82" s="47"/>
      <c r="D82" s="47"/>
      <c r="E82" s="38"/>
      <c r="F82" s="113">
        <f t="shared" si="4"/>
        <v>0</v>
      </c>
      <c r="G82" s="113">
        <f t="shared" si="3"/>
        <v>0</v>
      </c>
      <c r="H82" s="20"/>
      <c r="L82" s="20"/>
      <c r="M82" s="20"/>
    </row>
    <row r="83" spans="1:13" hidden="1" outlineLevel="1" x14ac:dyDescent="0.35">
      <c r="A83" s="22" t="s">
        <v>132</v>
      </c>
      <c r="B83" s="55"/>
      <c r="C83" s="47"/>
      <c r="D83" s="47"/>
      <c r="E83" s="38"/>
      <c r="F83" s="113"/>
      <c r="G83" s="113"/>
      <c r="H83" s="20"/>
      <c r="L83" s="20"/>
      <c r="M83" s="20"/>
    </row>
    <row r="84" spans="1:13" hidden="1" outlineLevel="1" x14ac:dyDescent="0.35">
      <c r="A84" s="22" t="s">
        <v>133</v>
      </c>
      <c r="B84" s="55"/>
      <c r="C84" s="47"/>
      <c r="D84" s="47"/>
      <c r="E84" s="38"/>
      <c r="F84" s="113"/>
      <c r="G84" s="113"/>
      <c r="H84" s="20"/>
      <c r="L84" s="20"/>
      <c r="M84" s="20"/>
    </row>
    <row r="85" spans="1:13" hidden="1" outlineLevel="1" x14ac:dyDescent="0.35">
      <c r="A85" s="22" t="s">
        <v>134</v>
      </c>
      <c r="B85" s="55"/>
      <c r="C85" s="47"/>
      <c r="D85" s="47"/>
      <c r="E85" s="38"/>
      <c r="F85" s="113"/>
      <c r="G85" s="113"/>
      <c r="H85" s="20"/>
      <c r="L85" s="20"/>
      <c r="M85" s="20"/>
    </row>
    <row r="86" spans="1:13" hidden="1" outlineLevel="1" x14ac:dyDescent="0.35">
      <c r="A86" s="22" t="s">
        <v>135</v>
      </c>
      <c r="B86" s="54"/>
      <c r="C86" s="47"/>
      <c r="D86" s="47"/>
      <c r="E86" s="38"/>
      <c r="F86" s="113"/>
      <c r="G86" s="113"/>
      <c r="H86" s="20"/>
      <c r="L86" s="20"/>
      <c r="M86" s="20"/>
    </row>
    <row r="87" spans="1:13" hidden="1" outlineLevel="1" x14ac:dyDescent="0.35">
      <c r="A87" s="22" t="s">
        <v>136</v>
      </c>
      <c r="B87" s="55"/>
      <c r="C87" s="47"/>
      <c r="D87" s="47"/>
      <c r="E87" s="38"/>
      <c r="F87" s="113"/>
      <c r="G87" s="113"/>
      <c r="H87" s="20"/>
      <c r="L87" s="20"/>
      <c r="M87" s="20"/>
    </row>
    <row r="88" spans="1:13" ht="15" customHeight="1" collapsed="1" x14ac:dyDescent="0.35">
      <c r="A88" s="40"/>
      <c r="B88" s="41" t="s">
        <v>1775</v>
      </c>
      <c r="C88" s="95" t="s">
        <v>1229</v>
      </c>
      <c r="D88" s="95" t="s">
        <v>1230</v>
      </c>
      <c r="E88" s="42"/>
      <c r="F88" s="122" t="s">
        <v>137</v>
      </c>
      <c r="G88" s="125" t="s">
        <v>138</v>
      </c>
      <c r="H88" s="20"/>
      <c r="L88" s="20"/>
      <c r="M88" s="20"/>
    </row>
    <row r="89" spans="1:13" x14ac:dyDescent="0.35">
      <c r="A89" s="22" t="s">
        <v>139</v>
      </c>
      <c r="B89" s="38" t="s">
        <v>105</v>
      </c>
      <c r="C89" s="104">
        <v>6.6101999999999999</v>
      </c>
      <c r="D89" s="104">
        <v>6.6101999999999999</v>
      </c>
      <c r="E89" s="35"/>
      <c r="F89" s="116"/>
      <c r="G89" s="117"/>
      <c r="H89" s="20"/>
      <c r="L89" s="20"/>
      <c r="M89" s="20"/>
    </row>
    <row r="90" spans="1:13" x14ac:dyDescent="0.35">
      <c r="B90" s="38"/>
      <c r="E90" s="35"/>
      <c r="F90" s="116"/>
      <c r="G90" s="117"/>
      <c r="H90" s="20"/>
      <c r="L90" s="20"/>
      <c r="M90" s="20"/>
    </row>
    <row r="91" spans="1:13" x14ac:dyDescent="0.35">
      <c r="B91" s="38" t="s">
        <v>1224</v>
      </c>
      <c r="C91" s="35"/>
      <c r="D91" s="35"/>
      <c r="E91" s="35"/>
      <c r="F91" s="117"/>
      <c r="G91" s="117"/>
      <c r="H91" s="20"/>
      <c r="L91" s="20"/>
      <c r="M91" s="20"/>
    </row>
    <row r="92" spans="1:13" x14ac:dyDescent="0.35">
      <c r="A92" s="22" t="s">
        <v>140</v>
      </c>
      <c r="B92" s="38" t="s">
        <v>106</v>
      </c>
      <c r="E92" s="35"/>
      <c r="F92" s="117"/>
      <c r="G92" s="117"/>
      <c r="H92" s="20"/>
      <c r="L92" s="20"/>
      <c r="M92" s="20"/>
    </row>
    <row r="93" spans="1:13" x14ac:dyDescent="0.35">
      <c r="A93" s="22" t="s">
        <v>141</v>
      </c>
      <c r="B93" s="18" t="s">
        <v>108</v>
      </c>
      <c r="C93" s="99">
        <v>7613.3792990000002</v>
      </c>
      <c r="D93" s="99">
        <v>7613.3792990000002</v>
      </c>
      <c r="E93" s="18"/>
      <c r="F93" s="113">
        <f>IF($C$100=0,"",IF(C93="[for completion]","",C93/$C$100))</f>
        <v>0.13925417665088494</v>
      </c>
      <c r="G93" s="113">
        <f>IF($D$100=0,"",IF(D93="[Mark as ND1 if not relevant]","",D93/$D$100))</f>
        <v>0.13925417665088494</v>
      </c>
      <c r="H93" s="20"/>
      <c r="L93" s="20"/>
      <c r="M93" s="20"/>
    </row>
    <row r="94" spans="1:13" x14ac:dyDescent="0.35">
      <c r="A94" s="22" t="s">
        <v>142</v>
      </c>
      <c r="B94" s="18" t="s">
        <v>110</v>
      </c>
      <c r="C94" s="99">
        <v>6283.1490000000003</v>
      </c>
      <c r="D94" s="99">
        <v>6283.1490000000003</v>
      </c>
      <c r="E94" s="18"/>
      <c r="F94" s="113">
        <f t="shared" ref="F94:F99" si="5">IF($C$100=0,"",IF(C94="[for completion]","",C94/$C$100))</f>
        <v>0.11492330887609321</v>
      </c>
      <c r="G94" s="113">
        <f t="shared" ref="G94:G99" si="6">IF($D$100=0,"",IF(D94="[Mark as ND1 if not relevant]","",D94/$D$100))</f>
        <v>0.11492330887609321</v>
      </c>
      <c r="H94" s="20"/>
      <c r="L94" s="20"/>
      <c r="M94" s="20"/>
    </row>
    <row r="95" spans="1:13" x14ac:dyDescent="0.35">
      <c r="A95" s="22" t="s">
        <v>143</v>
      </c>
      <c r="B95" s="18" t="s">
        <v>112</v>
      </c>
      <c r="C95" s="99">
        <v>4552.8090000000002</v>
      </c>
      <c r="D95" s="99">
        <v>4552.8090000000002</v>
      </c>
      <c r="E95" s="18"/>
      <c r="F95" s="113">
        <f t="shared" si="5"/>
        <v>8.3274147240636351E-2</v>
      </c>
      <c r="G95" s="113">
        <f t="shared" si="6"/>
        <v>8.3274147240636351E-2</v>
      </c>
      <c r="H95" s="20"/>
      <c r="L95" s="20"/>
      <c r="M95" s="20"/>
    </row>
    <row r="96" spans="1:13" x14ac:dyDescent="0.35">
      <c r="A96" s="22" t="s">
        <v>144</v>
      </c>
      <c r="B96" s="18" t="s">
        <v>114</v>
      </c>
      <c r="C96" s="99">
        <v>3749.4430000000002</v>
      </c>
      <c r="D96" s="99">
        <v>3749.4430000000002</v>
      </c>
      <c r="E96" s="18"/>
      <c r="F96" s="113">
        <f t="shared" si="5"/>
        <v>6.8580005981444273E-2</v>
      </c>
      <c r="G96" s="113">
        <f t="shared" si="6"/>
        <v>6.8580005981444273E-2</v>
      </c>
      <c r="H96" s="20"/>
      <c r="L96" s="20"/>
      <c r="M96" s="20"/>
    </row>
    <row r="97" spans="1:14" x14ac:dyDescent="0.35">
      <c r="A97" s="22" t="s">
        <v>145</v>
      </c>
      <c r="B97" s="18" t="s">
        <v>116</v>
      </c>
      <c r="C97" s="99">
        <v>8440.0910000000003</v>
      </c>
      <c r="D97" s="99">
        <v>8440.0910000000003</v>
      </c>
      <c r="E97" s="18"/>
      <c r="F97" s="113">
        <f t="shared" si="5"/>
        <v>0.15437532755236816</v>
      </c>
      <c r="G97" s="113">
        <f t="shared" si="6"/>
        <v>0.15437532755236816</v>
      </c>
      <c r="H97" s="20"/>
      <c r="L97" s="20"/>
      <c r="M97" s="20"/>
    </row>
    <row r="98" spans="1:14" x14ac:dyDescent="0.35">
      <c r="A98" s="22" t="s">
        <v>146</v>
      </c>
      <c r="B98" s="18" t="s">
        <v>118</v>
      </c>
      <c r="C98" s="99">
        <v>14209.161</v>
      </c>
      <c r="D98" s="99">
        <v>14209.161</v>
      </c>
      <c r="E98" s="18"/>
      <c r="F98" s="113">
        <f t="shared" si="5"/>
        <v>0.25989576221622906</v>
      </c>
      <c r="G98" s="113">
        <f t="shared" si="6"/>
        <v>0.25989576221622906</v>
      </c>
      <c r="H98" s="20"/>
      <c r="L98" s="20"/>
      <c r="M98" s="20"/>
    </row>
    <row r="99" spans="1:14" x14ac:dyDescent="0.35">
      <c r="A99" s="22" t="s">
        <v>147</v>
      </c>
      <c r="B99" s="18" t="s">
        <v>120</v>
      </c>
      <c r="C99" s="99">
        <v>9824.505948</v>
      </c>
      <c r="D99" s="99">
        <v>9824.505948</v>
      </c>
      <c r="E99" s="18"/>
      <c r="F99" s="113">
        <f t="shared" si="5"/>
        <v>0.1796972714823441</v>
      </c>
      <c r="G99" s="113">
        <f t="shared" si="6"/>
        <v>0.1796972714823441</v>
      </c>
      <c r="H99" s="20"/>
      <c r="L99" s="20"/>
      <c r="M99" s="20"/>
    </row>
    <row r="100" spans="1:14" x14ac:dyDescent="0.35">
      <c r="A100" s="22" t="s">
        <v>148</v>
      </c>
      <c r="B100" s="54" t="s">
        <v>94</v>
      </c>
      <c r="C100" s="47">
        <f>SUM(C93:C99)</f>
        <v>54672.538246999997</v>
      </c>
      <c r="D100" s="47">
        <f>SUM(D93:D99)</f>
        <v>54672.538246999997</v>
      </c>
      <c r="E100" s="38"/>
      <c r="F100" s="50">
        <v>1.0000000000000002</v>
      </c>
      <c r="G100" s="114">
        <f>SUM(G93:G99)</f>
        <v>1.0000000000000002</v>
      </c>
      <c r="H100" s="20"/>
      <c r="L100" s="20"/>
      <c r="M100" s="20"/>
    </row>
    <row r="101" spans="1:14" hidden="1" outlineLevel="1" x14ac:dyDescent="0.35">
      <c r="A101" s="22" t="s">
        <v>149</v>
      </c>
      <c r="B101" s="55" t="s">
        <v>123</v>
      </c>
      <c r="C101" s="113"/>
      <c r="D101" s="113"/>
      <c r="E101" s="38"/>
      <c r="F101" s="48">
        <v>0</v>
      </c>
      <c r="G101" s="113">
        <f t="shared" ref="G101:G105" si="7">IF($D$100=0,"",IF(D101="[for completion]","",D101/$D$100))</f>
        <v>0</v>
      </c>
      <c r="H101" s="20"/>
      <c r="L101" s="20"/>
      <c r="M101" s="20"/>
    </row>
    <row r="102" spans="1:14" hidden="1" outlineLevel="1" x14ac:dyDescent="0.35">
      <c r="A102" s="22" t="s">
        <v>150</v>
      </c>
      <c r="B102" s="55" t="s">
        <v>125</v>
      </c>
      <c r="C102" s="113"/>
      <c r="D102" s="113"/>
      <c r="E102" s="38"/>
      <c r="F102" s="48">
        <v>0</v>
      </c>
      <c r="G102" s="113">
        <f t="shared" si="7"/>
        <v>0</v>
      </c>
      <c r="H102" s="20"/>
      <c r="L102" s="20"/>
      <c r="M102" s="20"/>
    </row>
    <row r="103" spans="1:14" hidden="1" outlineLevel="1" x14ac:dyDescent="0.35">
      <c r="A103" s="22" t="s">
        <v>151</v>
      </c>
      <c r="B103" s="55" t="s">
        <v>127</v>
      </c>
      <c r="C103" s="113"/>
      <c r="D103" s="113"/>
      <c r="E103" s="38"/>
      <c r="F103" s="48">
        <v>0</v>
      </c>
      <c r="G103" s="113">
        <f t="shared" si="7"/>
        <v>0</v>
      </c>
      <c r="H103" s="20"/>
      <c r="L103" s="20"/>
      <c r="M103" s="20"/>
    </row>
    <row r="104" spans="1:14" hidden="1" outlineLevel="1" x14ac:dyDescent="0.35">
      <c r="A104" s="22" t="s">
        <v>152</v>
      </c>
      <c r="B104" s="55" t="s">
        <v>129</v>
      </c>
      <c r="C104" s="113"/>
      <c r="D104" s="113"/>
      <c r="E104" s="38"/>
      <c r="F104" s="48">
        <v>0</v>
      </c>
      <c r="G104" s="113">
        <f t="shared" si="7"/>
        <v>0</v>
      </c>
      <c r="H104" s="20"/>
      <c r="L104" s="20"/>
      <c r="M104" s="20"/>
    </row>
    <row r="105" spans="1:14" hidden="1" outlineLevel="1" x14ac:dyDescent="0.35">
      <c r="A105" s="22" t="s">
        <v>153</v>
      </c>
      <c r="B105" s="55" t="s">
        <v>131</v>
      </c>
      <c r="C105" s="113"/>
      <c r="D105" s="113"/>
      <c r="E105" s="38"/>
      <c r="F105" s="48">
        <v>0</v>
      </c>
      <c r="G105" s="113">
        <f t="shared" si="7"/>
        <v>0</v>
      </c>
      <c r="H105" s="20"/>
      <c r="L105" s="20"/>
      <c r="M105" s="20"/>
    </row>
    <row r="106" spans="1:14" hidden="1" outlineLevel="1" x14ac:dyDescent="0.35">
      <c r="A106" s="22" t="s">
        <v>154</v>
      </c>
      <c r="B106" s="55"/>
      <c r="C106" s="113"/>
      <c r="D106" s="113"/>
      <c r="E106" s="38"/>
      <c r="F106" s="48"/>
      <c r="G106" s="113"/>
      <c r="H106" s="20"/>
      <c r="L106" s="20"/>
      <c r="M106" s="20"/>
    </row>
    <row r="107" spans="1:14" hidden="1" outlineLevel="1" x14ac:dyDescent="0.35">
      <c r="A107" s="22" t="s">
        <v>155</v>
      </c>
      <c r="B107" s="55"/>
      <c r="C107" s="113"/>
      <c r="D107" s="113"/>
      <c r="E107" s="38"/>
      <c r="F107" s="48"/>
      <c r="G107" s="113"/>
      <c r="H107" s="20"/>
      <c r="L107" s="20"/>
      <c r="M107" s="20"/>
    </row>
    <row r="108" spans="1:14" hidden="1" outlineLevel="1" x14ac:dyDescent="0.35">
      <c r="A108" s="22" t="s">
        <v>156</v>
      </c>
      <c r="B108" s="54"/>
      <c r="C108" s="113"/>
      <c r="D108" s="113"/>
      <c r="E108" s="38"/>
      <c r="F108" s="48">
        <v>0</v>
      </c>
      <c r="G108" s="113"/>
      <c r="H108" s="20"/>
      <c r="L108" s="20"/>
      <c r="M108" s="20"/>
    </row>
    <row r="109" spans="1:14" hidden="1" outlineLevel="1" x14ac:dyDescent="0.35">
      <c r="A109" s="22" t="s">
        <v>157</v>
      </c>
      <c r="B109" s="55"/>
      <c r="C109" s="113"/>
      <c r="D109" s="113"/>
      <c r="E109" s="38"/>
      <c r="F109" s="48">
        <v>0</v>
      </c>
      <c r="G109" s="113"/>
      <c r="H109" s="20"/>
      <c r="L109" s="20"/>
      <c r="M109" s="20"/>
    </row>
    <row r="110" spans="1:14" hidden="1" outlineLevel="1" x14ac:dyDescent="0.35">
      <c r="A110" s="22" t="s">
        <v>158</v>
      </c>
      <c r="B110" s="55"/>
      <c r="C110" s="113"/>
      <c r="D110" s="113"/>
      <c r="E110" s="38"/>
      <c r="F110" s="48">
        <v>0</v>
      </c>
      <c r="G110" s="113"/>
      <c r="H110" s="20"/>
      <c r="L110" s="20"/>
      <c r="M110" s="20"/>
    </row>
    <row r="111" spans="1:14" ht="15" customHeight="1" collapsed="1" x14ac:dyDescent="0.35">
      <c r="A111" s="40"/>
      <c r="B111" s="41" t="s">
        <v>159</v>
      </c>
      <c r="C111" s="122" t="s">
        <v>160</v>
      </c>
      <c r="D111" s="122" t="s">
        <v>161</v>
      </c>
      <c r="E111" s="42"/>
      <c r="F111" s="43" t="s">
        <v>162</v>
      </c>
      <c r="G111" s="122" t="s">
        <v>163</v>
      </c>
      <c r="H111" s="20"/>
      <c r="L111" s="20"/>
      <c r="M111" s="20"/>
    </row>
    <row r="112" spans="1:14" s="56" customFormat="1" x14ac:dyDescent="0.35">
      <c r="A112" s="22" t="s">
        <v>164</v>
      </c>
      <c r="B112" s="38" t="s">
        <v>165</v>
      </c>
      <c r="C112" s="99">
        <v>61182.22</v>
      </c>
      <c r="D112" s="99">
        <v>64136.004486000005</v>
      </c>
      <c r="E112" s="48"/>
      <c r="F112" s="113">
        <f>IF($C$129=0,"",IF(C112="[for completion]","",C112/$C$129))</f>
        <v>0.94287890712865408</v>
      </c>
      <c r="G112" s="113">
        <f>IF($D$129=0,"",IF(D112="[for completion]","",D112/$D$129))</f>
        <v>1</v>
      </c>
      <c r="H112" s="20"/>
      <c r="I112" s="22"/>
      <c r="J112" s="22"/>
      <c r="K112" s="22"/>
      <c r="L112" s="20"/>
      <c r="M112" s="20"/>
      <c r="N112" s="20"/>
    </row>
    <row r="113" spans="1:14" s="56" customFormat="1" x14ac:dyDescent="0.35">
      <c r="A113" s="22" t="s">
        <v>166</v>
      </c>
      <c r="B113" s="38" t="s">
        <v>1806</v>
      </c>
      <c r="C113" s="99"/>
      <c r="D113" s="107"/>
      <c r="E113" s="48"/>
      <c r="F113" s="113">
        <f t="shared" ref="F113:F128" si="8">IF($C$129=0,"",IF(C113="[for completion]","",C113/$C$129))</f>
        <v>0</v>
      </c>
      <c r="G113" s="113" t="str">
        <f t="shared" ref="G113:G123" si="9">IF($D$127=0,"",IF(D113="[for completion]","",D113/$D$127))</f>
        <v/>
      </c>
      <c r="H113" s="20"/>
      <c r="I113" s="22"/>
      <c r="J113" s="22"/>
      <c r="K113" s="22"/>
      <c r="L113" s="20"/>
      <c r="M113" s="20"/>
      <c r="N113" s="20"/>
    </row>
    <row r="114" spans="1:14" s="56" customFormat="1" x14ac:dyDescent="0.35">
      <c r="A114" s="22" t="s">
        <v>167</v>
      </c>
      <c r="B114" s="38" t="s">
        <v>174</v>
      </c>
      <c r="C114" s="99"/>
      <c r="D114" s="107"/>
      <c r="E114" s="48"/>
      <c r="F114" s="113">
        <f t="shared" si="8"/>
        <v>0</v>
      </c>
      <c r="G114" s="113" t="str">
        <f t="shared" si="9"/>
        <v/>
      </c>
      <c r="H114" s="20"/>
      <c r="I114" s="22"/>
      <c r="J114" s="22"/>
      <c r="K114" s="22"/>
      <c r="L114" s="20"/>
      <c r="M114" s="20"/>
      <c r="N114" s="20"/>
    </row>
    <row r="115" spans="1:14" s="56" customFormat="1" x14ac:dyDescent="0.35">
      <c r="A115" s="22" t="s">
        <v>168</v>
      </c>
      <c r="B115" s="38" t="s">
        <v>1807</v>
      </c>
      <c r="C115" s="99"/>
      <c r="D115" s="22"/>
      <c r="E115" s="48"/>
      <c r="F115" s="113">
        <f t="shared" si="8"/>
        <v>0</v>
      </c>
      <c r="G115" s="113" t="str">
        <f t="shared" si="9"/>
        <v/>
      </c>
      <c r="H115" s="20"/>
      <c r="I115" s="22"/>
      <c r="J115" s="22"/>
      <c r="K115" s="22"/>
      <c r="L115" s="20"/>
      <c r="M115" s="20"/>
      <c r="N115" s="20"/>
    </row>
    <row r="116" spans="1:14" s="56" customFormat="1" x14ac:dyDescent="0.35">
      <c r="A116" s="22" t="s">
        <v>170</v>
      </c>
      <c r="B116" s="38" t="s">
        <v>1585</v>
      </c>
      <c r="C116" s="99">
        <v>1052.9294789999999</v>
      </c>
      <c r="D116" s="105"/>
      <c r="E116" s="48"/>
      <c r="F116" s="113">
        <f t="shared" si="8"/>
        <v>1.6226691291082E-2</v>
      </c>
      <c r="G116" s="113" t="str">
        <f t="shared" si="9"/>
        <v/>
      </c>
      <c r="H116" s="20"/>
      <c r="I116" s="22"/>
      <c r="J116" s="22"/>
      <c r="K116" s="22"/>
      <c r="L116" s="20"/>
      <c r="M116" s="20"/>
      <c r="N116" s="20"/>
    </row>
    <row r="117" spans="1:14" s="56" customFormat="1" x14ac:dyDescent="0.35">
      <c r="A117" s="22" t="s">
        <v>171</v>
      </c>
      <c r="B117" s="38" t="s">
        <v>176</v>
      </c>
      <c r="C117" s="99"/>
      <c r="D117" s="22"/>
      <c r="E117" s="38"/>
      <c r="F117" s="113">
        <f t="shared" si="8"/>
        <v>0</v>
      </c>
      <c r="G117" s="113" t="str">
        <f t="shared" si="9"/>
        <v/>
      </c>
      <c r="H117" s="20"/>
      <c r="I117" s="22"/>
      <c r="J117" s="22"/>
      <c r="K117" s="22"/>
      <c r="L117" s="20"/>
      <c r="M117" s="20"/>
      <c r="N117" s="20"/>
    </row>
    <row r="118" spans="1:14" x14ac:dyDescent="0.35">
      <c r="A118" s="22" t="s">
        <v>172</v>
      </c>
      <c r="B118" s="38" t="s">
        <v>178</v>
      </c>
      <c r="C118" s="99"/>
      <c r="E118" s="38"/>
      <c r="F118" s="113">
        <f t="shared" si="8"/>
        <v>0</v>
      </c>
      <c r="G118" s="113" t="str">
        <f t="shared" si="9"/>
        <v/>
      </c>
      <c r="H118" s="20"/>
      <c r="L118" s="20"/>
      <c r="M118" s="20"/>
    </row>
    <row r="119" spans="1:14" x14ac:dyDescent="0.35">
      <c r="A119" s="22" t="s">
        <v>173</v>
      </c>
      <c r="B119" s="38" t="s">
        <v>1808</v>
      </c>
      <c r="C119" s="107">
        <v>40.818007000000001</v>
      </c>
      <c r="E119" s="38"/>
      <c r="F119" s="113">
        <f t="shared" si="8"/>
        <v>6.2904611554353131E-4</v>
      </c>
      <c r="G119" s="113" t="str">
        <f t="shared" si="9"/>
        <v/>
      </c>
      <c r="H119" s="20"/>
      <c r="L119" s="20"/>
      <c r="M119" s="20"/>
    </row>
    <row r="120" spans="1:14" x14ac:dyDescent="0.35">
      <c r="A120" s="22" t="s">
        <v>175</v>
      </c>
      <c r="B120" s="38" t="s">
        <v>180</v>
      </c>
      <c r="C120" s="107"/>
      <c r="E120" s="38"/>
      <c r="F120" s="113">
        <f t="shared" si="8"/>
        <v>0</v>
      </c>
      <c r="G120" s="113" t="str">
        <f t="shared" si="9"/>
        <v/>
      </c>
      <c r="H120" s="20"/>
      <c r="L120" s="20"/>
      <c r="M120" s="20"/>
    </row>
    <row r="121" spans="1:14" x14ac:dyDescent="0.35">
      <c r="A121" s="22" t="s">
        <v>177</v>
      </c>
      <c r="B121" s="38" t="s">
        <v>1584</v>
      </c>
      <c r="C121" s="99">
        <v>803.89800000000002</v>
      </c>
      <c r="E121" s="38"/>
      <c r="F121" s="113">
        <f t="shared" si="8"/>
        <v>1.2388868329441312E-2</v>
      </c>
      <c r="G121" s="113" t="str">
        <f t="shared" si="9"/>
        <v/>
      </c>
      <c r="H121" s="20"/>
      <c r="L121" s="20"/>
      <c r="M121" s="20"/>
    </row>
    <row r="122" spans="1:14" x14ac:dyDescent="0.35">
      <c r="A122" s="22" t="s">
        <v>179</v>
      </c>
      <c r="B122" s="38" t="s">
        <v>182</v>
      </c>
      <c r="C122" s="107"/>
      <c r="E122" s="38"/>
      <c r="F122" s="113">
        <f t="shared" si="8"/>
        <v>0</v>
      </c>
      <c r="G122" s="113" t="str">
        <f t="shared" si="9"/>
        <v/>
      </c>
      <c r="H122" s="20"/>
      <c r="L122" s="20"/>
      <c r="M122" s="20"/>
    </row>
    <row r="123" spans="1:14" x14ac:dyDescent="0.35">
      <c r="A123" s="22" t="s">
        <v>181</v>
      </c>
      <c r="B123" s="38" t="s">
        <v>169</v>
      </c>
      <c r="C123" s="107"/>
      <c r="E123" s="38"/>
      <c r="F123" s="113">
        <f t="shared" si="8"/>
        <v>0</v>
      </c>
      <c r="G123" s="113" t="str">
        <f t="shared" si="9"/>
        <v/>
      </c>
      <c r="H123" s="20"/>
      <c r="L123" s="20"/>
      <c r="M123" s="20"/>
    </row>
    <row r="124" spans="1:14" x14ac:dyDescent="0.35">
      <c r="A124" s="22" t="s">
        <v>183</v>
      </c>
      <c r="B124" s="38" t="s">
        <v>1809</v>
      </c>
      <c r="C124" s="107"/>
      <c r="E124" s="38"/>
      <c r="F124" s="113">
        <f t="shared" si="8"/>
        <v>0</v>
      </c>
      <c r="G124" s="113" t="str">
        <f t="shared" ref="G124:G125" si="10">IF($D$127=0,"",IF(D124="[for completion]","",D124/$D$127))</f>
        <v/>
      </c>
      <c r="H124" s="20"/>
      <c r="L124" s="20"/>
      <c r="M124" s="20"/>
    </row>
    <row r="125" spans="1:14" x14ac:dyDescent="0.35">
      <c r="A125" s="22" t="s">
        <v>185</v>
      </c>
      <c r="B125" s="38" t="s">
        <v>184</v>
      </c>
      <c r="C125" s="107"/>
      <c r="E125" s="38"/>
      <c r="F125" s="113">
        <f t="shared" si="8"/>
        <v>0</v>
      </c>
      <c r="G125" s="113" t="str">
        <f t="shared" si="10"/>
        <v/>
      </c>
      <c r="H125" s="20"/>
      <c r="L125" s="20"/>
      <c r="M125" s="20"/>
    </row>
    <row r="126" spans="1:14" x14ac:dyDescent="0.35">
      <c r="A126" s="22" t="s">
        <v>187</v>
      </c>
      <c r="B126" s="38" t="s">
        <v>186</v>
      </c>
      <c r="C126" s="99"/>
      <c r="D126" s="38"/>
      <c r="E126" s="38"/>
      <c r="F126" s="113">
        <f t="shared" si="8"/>
        <v>0</v>
      </c>
      <c r="G126" s="113" t="str">
        <f>IF($D$127=0,"",IF(D126="[for completion]","",D126/$D$127))</f>
        <v/>
      </c>
      <c r="H126" s="20"/>
      <c r="L126" s="20"/>
      <c r="M126" s="20"/>
    </row>
    <row r="127" spans="1:14" x14ac:dyDescent="0.35">
      <c r="A127" s="22" t="s">
        <v>188</v>
      </c>
      <c r="B127" s="18" t="s">
        <v>1583</v>
      </c>
      <c r="C127" s="47">
        <v>1808.87</v>
      </c>
      <c r="D127" s="47"/>
      <c r="E127" s="38"/>
      <c r="F127" s="108">
        <f t="shared" si="8"/>
        <v>2.7876487135278981E-2</v>
      </c>
      <c r="G127" s="108"/>
      <c r="H127" s="20"/>
      <c r="L127" s="20"/>
      <c r="M127" s="20"/>
    </row>
    <row r="128" spans="1:14" outlineLevel="1" x14ac:dyDescent="0.35">
      <c r="A128" s="22" t="s">
        <v>189</v>
      </c>
      <c r="B128" s="22" t="s">
        <v>92</v>
      </c>
      <c r="C128" s="47"/>
      <c r="E128" s="38"/>
      <c r="F128" s="113">
        <f t="shared" si="8"/>
        <v>0</v>
      </c>
      <c r="G128" s="113" t="str">
        <f t="shared" ref="G128" si="11">IF($D$127=0,"",IF(D128="[for completion]","",D128/$D$127))</f>
        <v/>
      </c>
      <c r="H128" s="20"/>
      <c r="L128" s="20"/>
      <c r="M128" s="20"/>
    </row>
    <row r="129" spans="1:14" outlineLevel="1" x14ac:dyDescent="0.35">
      <c r="A129" s="22" t="s">
        <v>190</v>
      </c>
      <c r="B129" s="51" t="s">
        <v>94</v>
      </c>
      <c r="C129" s="99">
        <f>SUM(C112:C128)</f>
        <v>64888.735486000005</v>
      </c>
      <c r="D129" s="99">
        <f>SUM(D112:D128)</f>
        <v>64136.004486000005</v>
      </c>
      <c r="E129" s="38"/>
      <c r="F129" s="108">
        <f>SUM(F112:F128)</f>
        <v>0.99999999999999989</v>
      </c>
      <c r="G129" s="108">
        <f>SUM(G112:G128)</f>
        <v>1</v>
      </c>
      <c r="H129" s="20"/>
      <c r="L129" s="20"/>
      <c r="M129" s="20"/>
    </row>
    <row r="130" spans="1:14" outlineLevel="1" x14ac:dyDescent="0.35">
      <c r="A130" s="22" t="s">
        <v>191</v>
      </c>
      <c r="B130" s="51" t="s">
        <v>96</v>
      </c>
      <c r="D130" s="99"/>
      <c r="E130" s="38"/>
      <c r="F130" s="113">
        <f>IF($C$129=0,"",IF(C130="[for completion]","",C130/$C$129))</f>
        <v>0</v>
      </c>
      <c r="G130" s="113"/>
      <c r="H130" s="20"/>
      <c r="L130" s="20"/>
      <c r="M130" s="20"/>
    </row>
    <row r="131" spans="1:14" outlineLevel="1" x14ac:dyDescent="0.35">
      <c r="A131" s="22" t="s">
        <v>192</v>
      </c>
      <c r="B131" s="51"/>
      <c r="E131" s="38"/>
      <c r="F131" s="48"/>
      <c r="G131" s="113"/>
      <c r="H131" s="20"/>
      <c r="L131" s="20"/>
      <c r="M131" s="20"/>
    </row>
    <row r="132" spans="1:14" outlineLevel="1" x14ac:dyDescent="0.35">
      <c r="A132" s="22" t="s">
        <v>193</v>
      </c>
      <c r="B132" s="51"/>
      <c r="E132" s="38"/>
      <c r="F132" s="48"/>
      <c r="G132" s="113"/>
      <c r="H132" s="20"/>
      <c r="L132" s="20"/>
      <c r="M132" s="20"/>
    </row>
    <row r="133" spans="1:14" outlineLevel="1" x14ac:dyDescent="0.35">
      <c r="A133" s="22" t="s">
        <v>194</v>
      </c>
      <c r="B133" s="51"/>
      <c r="E133" s="38"/>
      <c r="F133" s="113"/>
      <c r="G133" s="113"/>
      <c r="H133" s="20"/>
      <c r="L133" s="20"/>
      <c r="M133" s="20"/>
    </row>
    <row r="134" spans="1:14" outlineLevel="1" x14ac:dyDescent="0.35">
      <c r="A134" s="22" t="s">
        <v>195</v>
      </c>
      <c r="B134" s="51"/>
      <c r="E134" s="38"/>
      <c r="F134" s="113"/>
      <c r="G134" s="113"/>
      <c r="H134" s="20"/>
      <c r="L134" s="20"/>
      <c r="M134" s="20"/>
    </row>
    <row r="135" spans="1:14" outlineLevel="1" x14ac:dyDescent="0.35">
      <c r="A135" s="22" t="s">
        <v>196</v>
      </c>
      <c r="B135" s="51"/>
      <c r="E135" s="38"/>
      <c r="F135" s="113"/>
      <c r="G135" s="113"/>
      <c r="H135" s="20"/>
      <c r="L135" s="20"/>
      <c r="M135" s="20"/>
    </row>
    <row r="136" spans="1:14" outlineLevel="1" x14ac:dyDescent="0.35">
      <c r="A136" s="22" t="s">
        <v>197</v>
      </c>
      <c r="B136" s="51"/>
      <c r="C136" s="52"/>
      <c r="D136" s="52"/>
      <c r="E136" s="52"/>
      <c r="F136" s="113"/>
      <c r="G136" s="113"/>
      <c r="H136" s="20"/>
      <c r="L136" s="20"/>
      <c r="M136" s="20"/>
    </row>
    <row r="137" spans="1:14" ht="15" customHeight="1" x14ac:dyDescent="0.35">
      <c r="A137" s="40"/>
      <c r="B137" s="41" t="s">
        <v>198</v>
      </c>
      <c r="C137" s="43" t="s">
        <v>160</v>
      </c>
      <c r="D137" s="43" t="s">
        <v>161</v>
      </c>
      <c r="E137" s="42"/>
      <c r="F137" s="122" t="s">
        <v>162</v>
      </c>
      <c r="G137" s="122" t="s">
        <v>163</v>
      </c>
      <c r="H137" s="20"/>
      <c r="L137" s="20"/>
      <c r="M137" s="20"/>
    </row>
    <row r="138" spans="1:14" s="56" customFormat="1" x14ac:dyDescent="0.35">
      <c r="A138" s="22" t="s">
        <v>199</v>
      </c>
      <c r="B138" s="38" t="s">
        <v>165</v>
      </c>
      <c r="C138" s="105">
        <v>52680.576000000001</v>
      </c>
      <c r="D138" s="105">
        <v>54671.032999999996</v>
      </c>
      <c r="E138" s="48"/>
      <c r="F138" s="113">
        <f>IF($C$155=0,"",IF(C138="[for completion]","",C138/$C$155))</f>
        <v>0.96031114615928959</v>
      </c>
      <c r="G138" s="113">
        <f>IF($D$155=0,"",IF(D138="[for completion]","",D138/$D$155))</f>
        <v>0.99997261879046018</v>
      </c>
      <c r="H138" s="20"/>
      <c r="I138" s="22"/>
      <c r="J138" s="22"/>
      <c r="K138" s="22"/>
      <c r="L138" s="20"/>
      <c r="M138" s="20"/>
      <c r="N138" s="20"/>
    </row>
    <row r="139" spans="1:14" s="56" customFormat="1" x14ac:dyDescent="0.35">
      <c r="A139" s="22" t="s">
        <v>200</v>
      </c>
      <c r="B139" s="38" t="s">
        <v>1806</v>
      </c>
      <c r="C139" s="105"/>
      <c r="D139" s="96"/>
      <c r="E139" s="48"/>
      <c r="F139" s="113">
        <f t="shared" ref="F139:F154" si="12">IF($C$155=0,"",IF(C139="[for completion]","",C139/$C$155))</f>
        <v>0</v>
      </c>
      <c r="G139" s="113" t="str">
        <f t="shared" ref="G139:G152" si="13">IF($D$153=0,"",IF(D139="[for completion]","",D139/$D$153))</f>
        <v/>
      </c>
      <c r="H139" s="20"/>
      <c r="I139" s="22"/>
      <c r="J139" s="22"/>
      <c r="K139" s="22"/>
      <c r="L139" s="20"/>
      <c r="M139" s="20"/>
      <c r="N139" s="20"/>
    </row>
    <row r="140" spans="1:14" s="56" customFormat="1" x14ac:dyDescent="0.35">
      <c r="A140" s="22" t="s">
        <v>201</v>
      </c>
      <c r="B140" s="38" t="s">
        <v>174</v>
      </c>
      <c r="C140" s="105"/>
      <c r="D140" s="96"/>
      <c r="E140" s="48"/>
      <c r="F140" s="113">
        <f t="shared" si="12"/>
        <v>0</v>
      </c>
      <c r="G140" s="113" t="str">
        <f t="shared" si="13"/>
        <v/>
      </c>
      <c r="H140" s="20"/>
      <c r="I140" s="22"/>
      <c r="J140" s="22"/>
      <c r="K140" s="22"/>
      <c r="L140" s="20"/>
      <c r="M140" s="20"/>
      <c r="N140" s="20"/>
    </row>
    <row r="141" spans="1:14" s="56" customFormat="1" x14ac:dyDescent="0.35">
      <c r="A141" s="22" t="s">
        <v>202</v>
      </c>
      <c r="B141" s="38" t="s">
        <v>1807</v>
      </c>
      <c r="C141" s="105"/>
      <c r="D141" s="96"/>
      <c r="E141" s="48"/>
      <c r="F141" s="113">
        <f t="shared" si="12"/>
        <v>0</v>
      </c>
      <c r="G141" s="113" t="str">
        <f t="shared" si="13"/>
        <v/>
      </c>
      <c r="H141" s="20"/>
      <c r="I141" s="22"/>
      <c r="J141" s="22"/>
      <c r="K141" s="22"/>
      <c r="L141" s="20"/>
      <c r="M141" s="20"/>
      <c r="N141" s="20"/>
    </row>
    <row r="142" spans="1:14" s="56" customFormat="1" x14ac:dyDescent="0.35">
      <c r="A142" s="22" t="s">
        <v>203</v>
      </c>
      <c r="B142" s="38" t="s">
        <v>1585</v>
      </c>
      <c r="C142" s="105">
        <v>1211.4259999999999</v>
      </c>
      <c r="D142" s="105">
        <v>1.4970000000000001</v>
      </c>
      <c r="E142" s="48"/>
      <c r="F142" s="113">
        <f t="shared" si="12"/>
        <v>2.208301387113086E-2</v>
      </c>
      <c r="G142" s="113" t="str">
        <f t="shared" si="13"/>
        <v/>
      </c>
      <c r="H142" s="20"/>
      <c r="I142" s="22"/>
      <c r="J142" s="22"/>
      <c r="K142" s="22"/>
      <c r="L142" s="20"/>
      <c r="M142" s="20"/>
      <c r="N142" s="20"/>
    </row>
    <row r="143" spans="1:14" s="56" customFormat="1" x14ac:dyDescent="0.35">
      <c r="A143" s="22" t="s">
        <v>204</v>
      </c>
      <c r="B143" s="38" t="s">
        <v>176</v>
      </c>
      <c r="C143" s="105"/>
      <c r="D143" s="96"/>
      <c r="E143" s="38"/>
      <c r="F143" s="113">
        <f t="shared" si="12"/>
        <v>0</v>
      </c>
      <c r="G143" s="113" t="str">
        <f t="shared" si="13"/>
        <v/>
      </c>
      <c r="H143" s="20"/>
      <c r="I143" s="22"/>
      <c r="J143" s="22"/>
      <c r="K143" s="22"/>
      <c r="L143" s="20"/>
      <c r="M143" s="20"/>
      <c r="N143" s="20"/>
    </row>
    <row r="144" spans="1:14" x14ac:dyDescent="0.35">
      <c r="A144" s="22" t="s">
        <v>205</v>
      </c>
      <c r="B144" s="38" t="s">
        <v>178</v>
      </c>
      <c r="C144" s="105"/>
      <c r="D144" s="96"/>
      <c r="E144" s="38"/>
      <c r="F144" s="113">
        <f t="shared" si="12"/>
        <v>0</v>
      </c>
      <c r="G144" s="113" t="str">
        <f t="shared" si="13"/>
        <v/>
      </c>
      <c r="H144" s="20"/>
      <c r="L144" s="20"/>
      <c r="M144" s="20"/>
    </row>
    <row r="145" spans="1:13" x14ac:dyDescent="0.35">
      <c r="A145" s="22" t="s">
        <v>206</v>
      </c>
      <c r="B145" s="38" t="s">
        <v>1808</v>
      </c>
      <c r="C145" s="107">
        <v>639.93399999999997</v>
      </c>
      <c r="E145" s="38"/>
      <c r="F145" s="113">
        <f t="shared" si="12"/>
        <v>1.1665319547878496E-2</v>
      </c>
      <c r="G145" s="113" t="str">
        <f t="shared" si="13"/>
        <v/>
      </c>
      <c r="H145" s="20"/>
      <c r="L145" s="20"/>
      <c r="M145" s="20"/>
    </row>
    <row r="146" spans="1:13" x14ac:dyDescent="0.35">
      <c r="A146" s="22" t="s">
        <v>207</v>
      </c>
      <c r="B146" s="38" t="s">
        <v>180</v>
      </c>
      <c r="E146" s="38"/>
      <c r="F146" s="113">
        <f t="shared" si="12"/>
        <v>0</v>
      </c>
      <c r="G146" s="113" t="str">
        <f t="shared" si="13"/>
        <v/>
      </c>
      <c r="H146" s="20"/>
      <c r="L146" s="20"/>
      <c r="M146" s="20"/>
    </row>
    <row r="147" spans="1:13" x14ac:dyDescent="0.35">
      <c r="A147" s="22" t="s">
        <v>208</v>
      </c>
      <c r="B147" s="38" t="s">
        <v>1584</v>
      </c>
      <c r="C147" s="107">
        <v>0</v>
      </c>
      <c r="E147" s="38"/>
      <c r="F147" s="113">
        <f t="shared" si="12"/>
        <v>0</v>
      </c>
      <c r="G147" s="113" t="str">
        <f t="shared" si="13"/>
        <v/>
      </c>
      <c r="H147" s="20"/>
      <c r="L147" s="20"/>
      <c r="M147" s="20"/>
    </row>
    <row r="148" spans="1:13" x14ac:dyDescent="0.35">
      <c r="A148" s="22" t="s">
        <v>209</v>
      </c>
      <c r="B148" s="38" t="s">
        <v>182</v>
      </c>
      <c r="E148" s="38"/>
      <c r="F148" s="113">
        <f t="shared" si="12"/>
        <v>0</v>
      </c>
      <c r="G148" s="113" t="str">
        <f t="shared" si="13"/>
        <v/>
      </c>
      <c r="H148" s="20"/>
      <c r="L148" s="20"/>
      <c r="M148" s="20"/>
    </row>
    <row r="149" spans="1:13" x14ac:dyDescent="0.35">
      <c r="A149" s="22" t="s">
        <v>210</v>
      </c>
      <c r="B149" s="38" t="s">
        <v>169</v>
      </c>
      <c r="C149" s="107">
        <v>158.125</v>
      </c>
      <c r="E149" s="38"/>
      <c r="F149" s="113">
        <f t="shared" si="12"/>
        <v>2.8824513989072114E-3</v>
      </c>
      <c r="G149" s="113" t="str">
        <f t="shared" si="13"/>
        <v/>
      </c>
      <c r="H149" s="20"/>
      <c r="L149" s="20"/>
      <c r="M149" s="20"/>
    </row>
    <row r="150" spans="1:13" x14ac:dyDescent="0.35">
      <c r="A150" s="22" t="s">
        <v>211</v>
      </c>
      <c r="B150" s="38" t="s">
        <v>1809</v>
      </c>
      <c r="C150" s="99"/>
      <c r="E150" s="38"/>
      <c r="F150" s="113">
        <f t="shared" si="12"/>
        <v>0</v>
      </c>
      <c r="G150" s="113" t="str">
        <f t="shared" si="13"/>
        <v/>
      </c>
      <c r="H150" s="20"/>
      <c r="L150" s="20"/>
      <c r="M150" s="20"/>
    </row>
    <row r="151" spans="1:13" x14ac:dyDescent="0.35">
      <c r="A151" s="22" t="s">
        <v>212</v>
      </c>
      <c r="B151" s="38" t="s">
        <v>184</v>
      </c>
      <c r="E151" s="38"/>
      <c r="F151" s="113">
        <f t="shared" si="12"/>
        <v>0</v>
      </c>
      <c r="G151" s="113" t="str">
        <f t="shared" si="13"/>
        <v/>
      </c>
      <c r="H151" s="20"/>
      <c r="L151" s="20"/>
      <c r="M151" s="20"/>
    </row>
    <row r="152" spans="1:13" x14ac:dyDescent="0.35">
      <c r="A152" s="22" t="s">
        <v>213</v>
      </c>
      <c r="B152" s="38" t="s">
        <v>186</v>
      </c>
      <c r="C152" s="105"/>
      <c r="E152" s="38"/>
      <c r="F152" s="113">
        <f t="shared" si="12"/>
        <v>0</v>
      </c>
      <c r="G152" s="113" t="str">
        <f t="shared" si="13"/>
        <v/>
      </c>
      <c r="H152" s="20"/>
      <c r="L152" s="20"/>
      <c r="M152" s="20"/>
    </row>
    <row r="153" spans="1:13" x14ac:dyDescent="0.35">
      <c r="A153" s="22" t="s">
        <v>214</v>
      </c>
      <c r="B153" s="18" t="s">
        <v>1583</v>
      </c>
      <c r="C153" s="47">
        <v>167.75899999999999</v>
      </c>
      <c r="D153" s="47"/>
      <c r="E153" s="38"/>
      <c r="F153" s="57">
        <f t="shared" si="12"/>
        <v>3.0580690227938329E-3</v>
      </c>
      <c r="G153" s="108"/>
      <c r="H153" s="20"/>
      <c r="L153" s="20"/>
      <c r="M153" s="20"/>
    </row>
    <row r="154" spans="1:13" outlineLevel="1" x14ac:dyDescent="0.35">
      <c r="A154" s="22" t="s">
        <v>215</v>
      </c>
      <c r="B154" s="22" t="s">
        <v>92</v>
      </c>
      <c r="C154" s="99"/>
      <c r="E154" s="38"/>
      <c r="F154" s="113">
        <f t="shared" si="12"/>
        <v>0</v>
      </c>
      <c r="G154" s="113" t="str">
        <f t="shared" ref="G154" si="14">IF($D$153=0,"",IF(D154="[for completion]","",D154/$D$153))</f>
        <v/>
      </c>
      <c r="H154" s="20"/>
      <c r="L154" s="20"/>
      <c r="M154" s="20"/>
    </row>
    <row r="155" spans="1:13" outlineLevel="1" x14ac:dyDescent="0.35">
      <c r="A155" s="22" t="s">
        <v>216</v>
      </c>
      <c r="B155" s="51" t="s">
        <v>94</v>
      </c>
      <c r="C155" s="99">
        <f>SUM(C138:C154)</f>
        <v>54857.82</v>
      </c>
      <c r="D155" s="99">
        <f>SUM(D138:D154)</f>
        <v>54672.53</v>
      </c>
      <c r="E155" s="38"/>
      <c r="F155" s="57">
        <f>SUM(F138:F154)</f>
        <v>1</v>
      </c>
      <c r="G155" s="57">
        <f>SUM(G138:G154)</f>
        <v>0.99997261879046018</v>
      </c>
      <c r="H155" s="20"/>
      <c r="L155" s="20"/>
      <c r="M155" s="20"/>
    </row>
    <row r="156" spans="1:13" outlineLevel="1" x14ac:dyDescent="0.35">
      <c r="A156" s="22" t="s">
        <v>217</v>
      </c>
      <c r="B156" s="51" t="s">
        <v>96</v>
      </c>
      <c r="E156" s="38"/>
      <c r="F156" s="113"/>
      <c r="G156" s="113"/>
      <c r="H156" s="20"/>
      <c r="L156" s="20"/>
      <c r="M156" s="20"/>
    </row>
    <row r="157" spans="1:13" outlineLevel="1" x14ac:dyDescent="0.35">
      <c r="A157" s="22" t="s">
        <v>218</v>
      </c>
      <c r="B157" s="51" t="s">
        <v>96</v>
      </c>
      <c r="E157" s="38"/>
      <c r="F157" s="113"/>
      <c r="G157" s="113"/>
      <c r="H157" s="20"/>
      <c r="L157" s="20"/>
      <c r="M157" s="20"/>
    </row>
    <row r="158" spans="1:13" hidden="1" outlineLevel="1" x14ac:dyDescent="0.35">
      <c r="A158" s="22" t="s">
        <v>219</v>
      </c>
      <c r="B158" s="51" t="s">
        <v>96</v>
      </c>
      <c r="E158" s="38"/>
      <c r="F158" s="113"/>
      <c r="G158" s="113"/>
      <c r="H158" s="20"/>
      <c r="L158" s="20"/>
      <c r="M158" s="20"/>
    </row>
    <row r="159" spans="1:13" hidden="1" outlineLevel="1" x14ac:dyDescent="0.35">
      <c r="A159" s="22" t="s">
        <v>220</v>
      </c>
      <c r="B159" s="51" t="s">
        <v>96</v>
      </c>
      <c r="E159" s="38"/>
      <c r="F159" s="113"/>
      <c r="G159" s="113"/>
      <c r="H159" s="20"/>
      <c r="L159" s="20"/>
      <c r="M159" s="20"/>
    </row>
    <row r="160" spans="1:13" hidden="1" outlineLevel="1" x14ac:dyDescent="0.35">
      <c r="A160" s="22" t="s">
        <v>221</v>
      </c>
      <c r="B160" s="51" t="s">
        <v>96</v>
      </c>
      <c r="E160" s="38"/>
      <c r="F160" s="113"/>
      <c r="G160" s="113"/>
      <c r="H160" s="20"/>
      <c r="L160" s="20"/>
      <c r="M160" s="20"/>
    </row>
    <row r="161" spans="1:13" hidden="1" outlineLevel="1" x14ac:dyDescent="0.35">
      <c r="A161" s="22" t="s">
        <v>222</v>
      </c>
      <c r="B161" s="51" t="s">
        <v>96</v>
      </c>
      <c r="E161" s="38"/>
      <c r="F161" s="48"/>
      <c r="G161" s="113"/>
      <c r="H161" s="20"/>
      <c r="L161" s="20"/>
      <c r="M161" s="20"/>
    </row>
    <row r="162" spans="1:13" hidden="1" outlineLevel="1" x14ac:dyDescent="0.35">
      <c r="A162" s="22" t="s">
        <v>223</v>
      </c>
      <c r="B162" s="51" t="s">
        <v>96</v>
      </c>
      <c r="C162" s="52"/>
      <c r="D162" s="52"/>
      <c r="E162" s="52"/>
      <c r="F162" s="113"/>
      <c r="G162" s="113"/>
      <c r="H162" s="20"/>
      <c r="L162" s="20"/>
      <c r="M162" s="20"/>
    </row>
    <row r="163" spans="1:13" ht="15" customHeight="1" x14ac:dyDescent="0.35">
      <c r="A163" s="40"/>
      <c r="B163" s="41" t="s">
        <v>224</v>
      </c>
      <c r="C163" s="95" t="s">
        <v>160</v>
      </c>
      <c r="D163" s="95" t="s">
        <v>161</v>
      </c>
      <c r="E163" s="42"/>
      <c r="F163" s="126" t="s">
        <v>162</v>
      </c>
      <c r="G163" s="126" t="s">
        <v>163</v>
      </c>
      <c r="H163" s="20"/>
      <c r="L163" s="20"/>
      <c r="M163" s="20"/>
    </row>
    <row r="164" spans="1:13" x14ac:dyDescent="0.35">
      <c r="A164" s="22" t="s">
        <v>226</v>
      </c>
      <c r="B164" s="20" t="s">
        <v>227</v>
      </c>
      <c r="C164" s="99">
        <v>51142.254000000001</v>
      </c>
      <c r="D164" s="99">
        <v>32423.594000000001</v>
      </c>
      <c r="E164" s="58"/>
      <c r="F164" s="115">
        <f>IF($C$167=0,"",IF(C164="[for completion]","",C164/$C$167))</f>
        <v>0.93226913018894553</v>
      </c>
      <c r="G164" s="115">
        <f t="shared" ref="G164" si="15">IF($D$167=0,"",IF(D164="[for completion]","",D164/$D$167))</f>
        <v>0.59305080759006257</v>
      </c>
      <c r="H164" s="20"/>
      <c r="L164" s="20"/>
      <c r="M164" s="20"/>
    </row>
    <row r="165" spans="1:13" x14ac:dyDescent="0.35">
      <c r="A165" s="22" t="s">
        <v>228</v>
      </c>
      <c r="B165" s="20" t="s">
        <v>229</v>
      </c>
      <c r="C165" s="99">
        <v>1213.75</v>
      </c>
      <c r="D165" s="99">
        <v>22248.946</v>
      </c>
      <c r="E165" s="58"/>
      <c r="F165" s="115">
        <f t="shared" ref="F165:F166" si="16">IF($C$167=0,"",IF(C165="[for completion]","",C165/$C$167))</f>
        <v>2.2125377124888407E-2</v>
      </c>
      <c r="G165" s="115">
        <f>IF($D$167=0,"",IF(D165="[for completion]","",D165/$D$167))</f>
        <v>0.40694919240993743</v>
      </c>
      <c r="H165" s="20"/>
      <c r="L165" s="20"/>
      <c r="M165" s="20"/>
    </row>
    <row r="166" spans="1:13" x14ac:dyDescent="0.35">
      <c r="A166" s="22" t="s">
        <v>230</v>
      </c>
      <c r="B166" s="20" t="s">
        <v>92</v>
      </c>
      <c r="C166" s="99">
        <v>2501.8180000000002</v>
      </c>
      <c r="E166" s="58"/>
      <c r="F166" s="115">
        <f t="shared" si="16"/>
        <v>4.5605492686166073E-2</v>
      </c>
      <c r="G166" s="115">
        <f t="shared" ref="G166" si="17">IF($D$167=0,"",IF(D166="[for completion]","",D166/$D$167))</f>
        <v>0</v>
      </c>
      <c r="H166" s="20"/>
      <c r="L166" s="20"/>
      <c r="M166" s="20"/>
    </row>
    <row r="167" spans="1:13" x14ac:dyDescent="0.35">
      <c r="A167" s="22" t="s">
        <v>231</v>
      </c>
      <c r="B167" s="59" t="s">
        <v>94</v>
      </c>
      <c r="C167" s="47">
        <f>SUM(C164:C166)</f>
        <v>54857.822</v>
      </c>
      <c r="D167" s="47">
        <f>SUM(D164:D166)</f>
        <v>54672.54</v>
      </c>
      <c r="E167" s="58"/>
      <c r="F167" s="115">
        <f>SUM(F164:F166)</f>
        <v>1</v>
      </c>
      <c r="G167" s="115">
        <f>SUM(G164:G166)</f>
        <v>1</v>
      </c>
      <c r="H167" s="20"/>
      <c r="L167" s="20"/>
      <c r="M167" s="20"/>
    </row>
    <row r="168" spans="1:13" hidden="1" outlineLevel="1" x14ac:dyDescent="0.35">
      <c r="A168" s="22" t="s">
        <v>232</v>
      </c>
      <c r="B168" s="59"/>
      <c r="C168" s="20"/>
      <c r="D168" s="20"/>
      <c r="E168" s="58"/>
      <c r="F168" s="115"/>
      <c r="G168" s="127"/>
      <c r="H168" s="20"/>
      <c r="L168" s="20"/>
      <c r="M168" s="20"/>
    </row>
    <row r="169" spans="1:13" hidden="1" outlineLevel="1" x14ac:dyDescent="0.35">
      <c r="A169" s="22" t="s">
        <v>233</v>
      </c>
      <c r="B169" s="59"/>
      <c r="C169" s="20"/>
      <c r="D169" s="20"/>
      <c r="E169" s="58"/>
      <c r="F169" s="115"/>
      <c r="G169" s="127"/>
      <c r="H169" s="20"/>
      <c r="L169" s="20"/>
      <c r="M169" s="20"/>
    </row>
    <row r="170" spans="1:13" hidden="1" outlineLevel="1" x14ac:dyDescent="0.35">
      <c r="A170" s="22" t="s">
        <v>234</v>
      </c>
      <c r="B170" s="59"/>
      <c r="C170" s="20"/>
      <c r="D170" s="20"/>
      <c r="E170" s="58"/>
      <c r="F170" s="115"/>
      <c r="G170" s="127"/>
      <c r="H170" s="20"/>
      <c r="L170" s="20"/>
      <c r="M170" s="20"/>
    </row>
    <row r="171" spans="1:13" hidden="1" outlineLevel="1" x14ac:dyDescent="0.35">
      <c r="A171" s="22" t="s">
        <v>235</v>
      </c>
      <c r="B171" s="59"/>
      <c r="C171" s="20"/>
      <c r="D171" s="20"/>
      <c r="E171" s="58"/>
      <c r="F171" s="115"/>
      <c r="G171" s="127"/>
      <c r="H171" s="20"/>
      <c r="L171" s="20"/>
      <c r="M171" s="20"/>
    </row>
    <row r="172" spans="1:13" hidden="1" outlineLevel="1" x14ac:dyDescent="0.35">
      <c r="A172" s="22" t="s">
        <v>236</v>
      </c>
      <c r="B172" s="59"/>
      <c r="C172" s="20"/>
      <c r="D172" s="20"/>
      <c r="E172" s="58"/>
      <c r="F172" s="115"/>
      <c r="G172" s="127"/>
      <c r="H172" s="20"/>
      <c r="L172" s="20"/>
      <c r="M172" s="20"/>
    </row>
    <row r="173" spans="1:13" ht="15" customHeight="1" collapsed="1" x14ac:dyDescent="0.35">
      <c r="A173" s="40"/>
      <c r="B173" s="41" t="s">
        <v>237</v>
      </c>
      <c r="C173" s="40" t="s">
        <v>61</v>
      </c>
      <c r="D173" s="40"/>
      <c r="E173" s="42"/>
      <c r="F173" s="122" t="s">
        <v>238</v>
      </c>
      <c r="G173" s="122"/>
      <c r="H173" s="20"/>
      <c r="L173" s="20"/>
      <c r="M173" s="20"/>
    </row>
    <row r="174" spans="1:13" ht="15" customHeight="1" x14ac:dyDescent="0.35">
      <c r="A174" s="22" t="s">
        <v>239</v>
      </c>
      <c r="B174" s="38" t="s">
        <v>240</v>
      </c>
      <c r="C174" s="99">
        <v>48.58</v>
      </c>
      <c r="D174" s="35"/>
      <c r="E174" s="28"/>
      <c r="F174" s="113">
        <f>IF($C$179=0,"",IF(C174="[for completion]","",C174/$C$179))</f>
        <v>5.6589509390620202E-3</v>
      </c>
      <c r="G174" s="113"/>
      <c r="H174" s="20"/>
      <c r="L174" s="20"/>
      <c r="M174" s="20"/>
    </row>
    <row r="175" spans="1:13" ht="30.75" customHeight="1" x14ac:dyDescent="0.35">
      <c r="A175" s="22" t="s">
        <v>9</v>
      </c>
      <c r="B175" s="38" t="s">
        <v>1219</v>
      </c>
      <c r="C175" s="105"/>
      <c r="E175" s="50"/>
      <c r="F175" s="113">
        <f>IF($C$179=0,"",IF(C175="[for completion]","",C175/$C$179))</f>
        <v>0</v>
      </c>
      <c r="G175" s="113"/>
      <c r="H175" s="20"/>
      <c r="L175" s="20"/>
      <c r="M175" s="20"/>
    </row>
    <row r="176" spans="1:13" x14ac:dyDescent="0.35">
      <c r="A176" s="22" t="s">
        <v>241</v>
      </c>
      <c r="B176" s="38" t="s">
        <v>242</v>
      </c>
      <c r="C176" s="105">
        <v>2602</v>
      </c>
      <c r="E176" s="50"/>
      <c r="F176" s="113">
        <f>IF($C$179=0,"",IF(C176="[for completion]","",C176/$C$179))</f>
        <v>0.3030998423927414</v>
      </c>
      <c r="G176" s="113"/>
      <c r="H176" s="20"/>
      <c r="L176" s="20"/>
      <c r="M176" s="20"/>
    </row>
    <row r="177" spans="1:13" x14ac:dyDescent="0.35">
      <c r="A177" s="22" t="s">
        <v>243</v>
      </c>
      <c r="B177" s="38" t="s">
        <v>244</v>
      </c>
      <c r="C177" s="105">
        <v>5934.0500000000011</v>
      </c>
      <c r="E177" s="50"/>
      <c r="F177" s="113">
        <f t="shared" ref="F177:F187" si="18">IF($C$179=0,"",IF(C177="[for completion]","",C177/$C$179))</f>
        <v>0.69124120666819655</v>
      </c>
      <c r="G177" s="113"/>
      <c r="H177" s="20"/>
      <c r="L177" s="20"/>
      <c r="M177" s="20"/>
    </row>
    <row r="178" spans="1:13" x14ac:dyDescent="0.35">
      <c r="A178" s="22" t="s">
        <v>245</v>
      </c>
      <c r="B178" s="38" t="s">
        <v>92</v>
      </c>
      <c r="C178" s="99"/>
      <c r="E178" s="50"/>
      <c r="F178" s="113">
        <f t="shared" si="18"/>
        <v>0</v>
      </c>
      <c r="G178" s="113"/>
      <c r="H178" s="20"/>
      <c r="L178" s="20"/>
      <c r="M178" s="20"/>
    </row>
    <row r="179" spans="1:13" x14ac:dyDescent="0.35">
      <c r="A179" s="22" t="s">
        <v>10</v>
      </c>
      <c r="B179" s="54" t="s">
        <v>94</v>
      </c>
      <c r="C179" s="105">
        <f>SUM(C174:C177)</f>
        <v>8584.630000000001</v>
      </c>
      <c r="E179" s="50"/>
      <c r="F179" s="114">
        <f>SUM(F174:F178)</f>
        <v>1</v>
      </c>
      <c r="G179" s="113"/>
      <c r="H179" s="20"/>
      <c r="L179" s="20"/>
      <c r="M179" s="20"/>
    </row>
    <row r="180" spans="1:13" outlineLevel="1" x14ac:dyDescent="0.35">
      <c r="A180" s="22" t="s">
        <v>246</v>
      </c>
      <c r="B180" s="60" t="s">
        <v>247</v>
      </c>
      <c r="E180" s="50"/>
      <c r="F180" s="113">
        <f t="shared" si="18"/>
        <v>0</v>
      </c>
      <c r="G180" s="113"/>
      <c r="H180" s="20"/>
      <c r="L180" s="20"/>
      <c r="M180" s="20"/>
    </row>
    <row r="181" spans="1:13" s="60" customFormat="1" ht="29" outlineLevel="1" x14ac:dyDescent="0.35">
      <c r="A181" s="22" t="s">
        <v>248</v>
      </c>
      <c r="B181" s="60" t="s">
        <v>249</v>
      </c>
      <c r="F181" s="113">
        <f t="shared" si="18"/>
        <v>0</v>
      </c>
      <c r="G181" s="128"/>
    </row>
    <row r="182" spans="1:13" ht="29" outlineLevel="1" x14ac:dyDescent="0.35">
      <c r="A182" s="22" t="s">
        <v>250</v>
      </c>
      <c r="B182" s="60" t="s">
        <v>251</v>
      </c>
      <c r="E182" s="50"/>
      <c r="F182" s="113">
        <f t="shared" si="18"/>
        <v>0</v>
      </c>
      <c r="G182" s="113"/>
      <c r="H182" s="20"/>
      <c r="L182" s="20"/>
      <c r="M182" s="20"/>
    </row>
    <row r="183" spans="1:13" outlineLevel="1" x14ac:dyDescent="0.35">
      <c r="A183" s="22" t="s">
        <v>252</v>
      </c>
      <c r="B183" s="60" t="s">
        <v>253</v>
      </c>
      <c r="C183" s="105">
        <v>2602</v>
      </c>
      <c r="E183" s="50"/>
      <c r="F183" s="113">
        <f t="shared" si="18"/>
        <v>0.3030998423927414</v>
      </c>
      <c r="G183" s="113"/>
      <c r="H183" s="20"/>
      <c r="L183" s="20"/>
      <c r="M183" s="20"/>
    </row>
    <row r="184" spans="1:13" s="60" customFormat="1" outlineLevel="1" x14ac:dyDescent="0.35">
      <c r="A184" s="22" t="s">
        <v>254</v>
      </c>
      <c r="B184" s="60" t="s">
        <v>255</v>
      </c>
      <c r="F184" s="113">
        <f t="shared" si="18"/>
        <v>0</v>
      </c>
      <c r="G184" s="128"/>
    </row>
    <row r="185" spans="1:13" outlineLevel="1" x14ac:dyDescent="0.35">
      <c r="A185" s="22" t="s">
        <v>256</v>
      </c>
      <c r="B185" s="60" t="s">
        <v>257</v>
      </c>
      <c r="E185" s="50"/>
      <c r="F185" s="113">
        <f t="shared" si="18"/>
        <v>0</v>
      </c>
      <c r="G185" s="113"/>
      <c r="H185" s="20"/>
      <c r="L185" s="20"/>
      <c r="M185" s="20"/>
    </row>
    <row r="186" spans="1:13" outlineLevel="1" x14ac:dyDescent="0.35">
      <c r="A186" s="22" t="s">
        <v>258</v>
      </c>
      <c r="B186" s="60" t="s">
        <v>259</v>
      </c>
      <c r="E186" s="50"/>
      <c r="F186" s="113">
        <f t="shared" si="18"/>
        <v>0</v>
      </c>
      <c r="G186" s="113"/>
      <c r="H186" s="20"/>
      <c r="L186" s="20"/>
      <c r="M186" s="20"/>
    </row>
    <row r="187" spans="1:13" outlineLevel="1" x14ac:dyDescent="0.35">
      <c r="A187" s="22" t="s">
        <v>260</v>
      </c>
      <c r="B187" s="60" t="s">
        <v>261</v>
      </c>
      <c r="C187" s="105">
        <v>5982.630000000001</v>
      </c>
      <c r="E187" s="50"/>
      <c r="F187" s="113">
        <f t="shared" si="18"/>
        <v>0.69690015760725854</v>
      </c>
      <c r="G187" s="113"/>
      <c r="H187" s="20"/>
      <c r="L187" s="20"/>
      <c r="M187" s="20"/>
    </row>
    <row r="188" spans="1:13" outlineLevel="1" x14ac:dyDescent="0.35">
      <c r="A188" s="22" t="s">
        <v>262</v>
      </c>
      <c r="B188" s="60"/>
      <c r="E188" s="50"/>
      <c r="F188" s="113"/>
      <c r="G188" s="113"/>
      <c r="H188" s="20"/>
      <c r="L188" s="20"/>
      <c r="M188" s="20"/>
    </row>
    <row r="189" spans="1:13" outlineLevel="1" x14ac:dyDescent="0.35">
      <c r="A189" s="22" t="s">
        <v>263</v>
      </c>
      <c r="B189" s="60"/>
      <c r="E189" s="50"/>
      <c r="F189" s="113"/>
      <c r="G189" s="113"/>
      <c r="H189" s="20"/>
      <c r="L189" s="20"/>
      <c r="M189" s="20"/>
    </row>
    <row r="190" spans="1:13" outlineLevel="1" x14ac:dyDescent="0.35">
      <c r="A190" s="22" t="s">
        <v>264</v>
      </c>
      <c r="B190" s="60"/>
      <c r="E190" s="50"/>
      <c r="F190" s="113"/>
      <c r="G190" s="113"/>
      <c r="H190" s="20"/>
      <c r="L190" s="20"/>
      <c r="M190" s="20"/>
    </row>
    <row r="191" spans="1:13" outlineLevel="1" x14ac:dyDescent="0.35">
      <c r="A191" s="22" t="s">
        <v>265</v>
      </c>
      <c r="B191" s="51"/>
      <c r="E191" s="50"/>
      <c r="F191" s="113">
        <f t="shared" ref="F191" si="19">IF($C$179=0,"",IF(C191="[for completion]","",C191/$C$179))</f>
        <v>0</v>
      </c>
      <c r="G191" s="113"/>
      <c r="H191" s="20"/>
      <c r="L191" s="20"/>
      <c r="M191" s="20"/>
    </row>
    <row r="192" spans="1:13" ht="15" customHeight="1" x14ac:dyDescent="0.35">
      <c r="A192" s="40"/>
      <c r="B192" s="41" t="s">
        <v>266</v>
      </c>
      <c r="C192" s="40" t="s">
        <v>61</v>
      </c>
      <c r="D192" s="40"/>
      <c r="E192" s="42"/>
      <c r="F192" s="122" t="s">
        <v>238</v>
      </c>
      <c r="G192" s="122"/>
      <c r="H192" s="20"/>
      <c r="L192" s="20"/>
      <c r="M192" s="20"/>
    </row>
    <row r="193" spans="1:13" x14ac:dyDescent="0.35">
      <c r="A193" s="22" t="s">
        <v>267</v>
      </c>
      <c r="B193" s="38" t="s">
        <v>268</v>
      </c>
      <c r="C193" s="99">
        <v>8584.630000000001</v>
      </c>
      <c r="E193" s="47"/>
      <c r="F193" s="113">
        <f t="shared" ref="F193:F206" si="20">IF($C$208=0,"",IF(C193="[for completion]","",C193/$C$208))</f>
        <v>1</v>
      </c>
      <c r="G193" s="113"/>
      <c r="H193" s="20"/>
      <c r="L193" s="20"/>
      <c r="M193" s="20"/>
    </row>
    <row r="194" spans="1:13" x14ac:dyDescent="0.35">
      <c r="A194" s="22" t="s">
        <v>269</v>
      </c>
      <c r="B194" s="38" t="s">
        <v>270</v>
      </c>
      <c r="E194" s="50"/>
      <c r="F194" s="113">
        <f t="shared" si="20"/>
        <v>0</v>
      </c>
      <c r="G194" s="114"/>
      <c r="H194" s="20"/>
      <c r="L194" s="20"/>
      <c r="M194" s="20"/>
    </row>
    <row r="195" spans="1:13" x14ac:dyDescent="0.35">
      <c r="A195" s="22" t="s">
        <v>271</v>
      </c>
      <c r="B195" s="38" t="s">
        <v>272</v>
      </c>
      <c r="E195" s="50"/>
      <c r="F195" s="113">
        <f t="shared" si="20"/>
        <v>0</v>
      </c>
      <c r="G195" s="114"/>
      <c r="H195" s="20"/>
      <c r="L195" s="20"/>
      <c r="M195" s="20"/>
    </row>
    <row r="196" spans="1:13" x14ac:dyDescent="0.35">
      <c r="A196" s="22" t="s">
        <v>273</v>
      </c>
      <c r="B196" s="38" t="s">
        <v>274</v>
      </c>
      <c r="E196" s="50"/>
      <c r="F196" s="113">
        <f t="shared" si="20"/>
        <v>0</v>
      </c>
      <c r="G196" s="114"/>
      <c r="H196" s="20"/>
      <c r="L196" s="20"/>
      <c r="M196" s="20"/>
    </row>
    <row r="197" spans="1:13" x14ac:dyDescent="0.35">
      <c r="A197" s="22" t="s">
        <v>275</v>
      </c>
      <c r="B197" s="38" t="s">
        <v>276</v>
      </c>
      <c r="E197" s="50"/>
      <c r="F197" s="113">
        <f t="shared" si="20"/>
        <v>0</v>
      </c>
      <c r="G197" s="114"/>
      <c r="H197" s="20"/>
      <c r="L197" s="20"/>
      <c r="M197" s="20"/>
    </row>
    <row r="198" spans="1:13" x14ac:dyDescent="0.35">
      <c r="A198" s="22" t="s">
        <v>277</v>
      </c>
      <c r="B198" s="38" t="s">
        <v>278</v>
      </c>
      <c r="E198" s="50"/>
      <c r="F198" s="113">
        <f t="shared" si="20"/>
        <v>0</v>
      </c>
      <c r="G198" s="114"/>
      <c r="H198" s="20"/>
      <c r="L198" s="20"/>
      <c r="M198" s="20"/>
    </row>
    <row r="199" spans="1:13" x14ac:dyDescent="0.35">
      <c r="A199" s="22" t="s">
        <v>279</v>
      </c>
      <c r="B199" s="38" t="s">
        <v>280</v>
      </c>
      <c r="E199" s="50"/>
      <c r="F199" s="113">
        <f t="shared" si="20"/>
        <v>0</v>
      </c>
      <c r="G199" s="114"/>
      <c r="H199" s="20"/>
      <c r="L199" s="20"/>
      <c r="M199" s="20"/>
    </row>
    <row r="200" spans="1:13" x14ac:dyDescent="0.35">
      <c r="A200" s="22" t="s">
        <v>281</v>
      </c>
      <c r="B200" s="38" t="s">
        <v>12</v>
      </c>
      <c r="E200" s="50"/>
      <c r="F200" s="113">
        <f t="shared" si="20"/>
        <v>0</v>
      </c>
      <c r="G200" s="114"/>
      <c r="H200" s="20"/>
      <c r="L200" s="20"/>
      <c r="M200" s="20"/>
    </row>
    <row r="201" spans="1:13" x14ac:dyDescent="0.35">
      <c r="A201" s="22" t="s">
        <v>282</v>
      </c>
      <c r="B201" s="38" t="s">
        <v>283</v>
      </c>
      <c r="E201" s="50"/>
      <c r="F201" s="113">
        <f t="shared" si="20"/>
        <v>0</v>
      </c>
      <c r="G201" s="114"/>
      <c r="H201" s="20"/>
      <c r="L201" s="20"/>
      <c r="M201" s="20"/>
    </row>
    <row r="202" spans="1:13" x14ac:dyDescent="0.35">
      <c r="A202" s="22" t="s">
        <v>284</v>
      </c>
      <c r="B202" s="38" t="s">
        <v>285</v>
      </c>
      <c r="E202" s="50"/>
      <c r="F202" s="113">
        <f t="shared" si="20"/>
        <v>0</v>
      </c>
      <c r="G202" s="114"/>
      <c r="H202" s="20"/>
      <c r="L202" s="20"/>
      <c r="M202" s="20"/>
    </row>
    <row r="203" spans="1:13" x14ac:dyDescent="0.35">
      <c r="A203" s="22" t="s">
        <v>286</v>
      </c>
      <c r="B203" s="38" t="s">
        <v>287</v>
      </c>
      <c r="E203" s="50"/>
      <c r="F203" s="113">
        <f t="shared" si="20"/>
        <v>0</v>
      </c>
      <c r="G203" s="114"/>
      <c r="H203" s="20"/>
      <c r="L203" s="20"/>
      <c r="M203" s="20"/>
    </row>
    <row r="204" spans="1:13" x14ac:dyDescent="0.35">
      <c r="A204" s="22" t="s">
        <v>288</v>
      </c>
      <c r="B204" s="38" t="s">
        <v>289</v>
      </c>
      <c r="E204" s="50"/>
      <c r="F204" s="113">
        <f t="shared" si="20"/>
        <v>0</v>
      </c>
      <c r="G204" s="114"/>
      <c r="H204" s="20"/>
      <c r="L204" s="20"/>
      <c r="M204" s="20"/>
    </row>
    <row r="205" spans="1:13" x14ac:dyDescent="0.35">
      <c r="A205" s="22" t="s">
        <v>290</v>
      </c>
      <c r="B205" s="38" t="s">
        <v>291</v>
      </c>
      <c r="E205" s="50"/>
      <c r="F205" s="113">
        <f t="shared" si="20"/>
        <v>0</v>
      </c>
      <c r="G205" s="114"/>
      <c r="H205" s="20"/>
      <c r="L205" s="20"/>
      <c r="M205" s="20"/>
    </row>
    <row r="206" spans="1:13" x14ac:dyDescent="0.35">
      <c r="A206" s="22" t="s">
        <v>292</v>
      </c>
      <c r="B206" s="38" t="s">
        <v>92</v>
      </c>
      <c r="E206" s="50"/>
      <c r="F206" s="113">
        <f t="shared" si="20"/>
        <v>0</v>
      </c>
      <c r="G206" s="114"/>
      <c r="H206" s="20"/>
      <c r="L206" s="20"/>
      <c r="M206" s="20"/>
    </row>
    <row r="207" spans="1:13" x14ac:dyDescent="0.35">
      <c r="A207" s="22" t="s">
        <v>293</v>
      </c>
      <c r="B207" s="49" t="s">
        <v>294</v>
      </c>
      <c r="C207" s="99">
        <f>C193</f>
        <v>8584.630000000001</v>
      </c>
      <c r="E207" s="50"/>
      <c r="F207" s="113"/>
      <c r="G207" s="114"/>
      <c r="H207" s="20"/>
      <c r="L207" s="20"/>
      <c r="M207" s="20"/>
    </row>
    <row r="208" spans="1:13" x14ac:dyDescent="0.35">
      <c r="A208" s="22" t="s">
        <v>295</v>
      </c>
      <c r="B208" s="54" t="s">
        <v>94</v>
      </c>
      <c r="C208" s="99">
        <f>C207</f>
        <v>8584.630000000001</v>
      </c>
      <c r="D208" s="38"/>
      <c r="E208" s="50"/>
      <c r="F208" s="114">
        <f>SUM(F193:F206)</f>
        <v>1</v>
      </c>
      <c r="G208" s="114"/>
      <c r="H208" s="20"/>
      <c r="L208" s="20"/>
      <c r="M208" s="20"/>
    </row>
    <row r="209" spans="1:13" hidden="1" outlineLevel="1" x14ac:dyDescent="0.35">
      <c r="A209" s="22" t="s">
        <v>296</v>
      </c>
      <c r="B209" s="51"/>
      <c r="E209" s="50"/>
      <c r="F209" s="113">
        <f>IF($C$208=0,"",IF(C209="[for completion]","",C209/$C$208))</f>
        <v>0</v>
      </c>
      <c r="G209" s="114"/>
      <c r="H209" s="20"/>
      <c r="L209" s="20"/>
      <c r="M209" s="20"/>
    </row>
    <row r="210" spans="1:13" hidden="1" outlineLevel="1" x14ac:dyDescent="0.35">
      <c r="A210" s="22" t="s">
        <v>297</v>
      </c>
      <c r="B210" s="51"/>
      <c r="E210" s="50"/>
      <c r="F210" s="113">
        <f t="shared" ref="F210:F215" si="21">IF($C$208=0,"",IF(C210="[for completion]","",C210/$C$208))</f>
        <v>0</v>
      </c>
      <c r="G210" s="114"/>
      <c r="H210" s="20"/>
      <c r="L210" s="20"/>
      <c r="M210" s="20"/>
    </row>
    <row r="211" spans="1:13" hidden="1" outlineLevel="1" x14ac:dyDescent="0.35">
      <c r="A211" s="22" t="s">
        <v>298</v>
      </c>
      <c r="B211" s="51"/>
      <c r="E211" s="50"/>
      <c r="F211" s="113">
        <f t="shared" si="21"/>
        <v>0</v>
      </c>
      <c r="G211" s="114"/>
      <c r="H211" s="20"/>
      <c r="L211" s="20"/>
      <c r="M211" s="20"/>
    </row>
    <row r="212" spans="1:13" hidden="1" outlineLevel="1" x14ac:dyDescent="0.35">
      <c r="A212" s="22" t="s">
        <v>299</v>
      </c>
      <c r="B212" s="51"/>
      <c r="E212" s="50"/>
      <c r="F212" s="113">
        <f t="shared" si="21"/>
        <v>0</v>
      </c>
      <c r="G212" s="114"/>
      <c r="H212" s="20"/>
      <c r="L212" s="20"/>
      <c r="M212" s="20"/>
    </row>
    <row r="213" spans="1:13" hidden="1" outlineLevel="1" x14ac:dyDescent="0.35">
      <c r="A213" s="22" t="s">
        <v>300</v>
      </c>
      <c r="B213" s="51"/>
      <c r="E213" s="50"/>
      <c r="F213" s="113">
        <f t="shared" si="21"/>
        <v>0</v>
      </c>
      <c r="G213" s="114"/>
      <c r="H213" s="20"/>
      <c r="L213" s="20"/>
      <c r="M213" s="20"/>
    </row>
    <row r="214" spans="1:13" hidden="1" outlineLevel="1" x14ac:dyDescent="0.35">
      <c r="A214" s="22" t="s">
        <v>301</v>
      </c>
      <c r="B214" s="51"/>
      <c r="E214" s="50"/>
      <c r="F214" s="113">
        <f t="shared" si="21"/>
        <v>0</v>
      </c>
      <c r="G214" s="114"/>
      <c r="H214" s="20"/>
      <c r="L214" s="20"/>
      <c r="M214" s="20"/>
    </row>
    <row r="215" spans="1:13" hidden="1" outlineLevel="1" x14ac:dyDescent="0.35">
      <c r="A215" s="22" t="s">
        <v>302</v>
      </c>
      <c r="B215" s="51"/>
      <c r="E215" s="50"/>
      <c r="F215" s="113">
        <f t="shared" si="21"/>
        <v>0</v>
      </c>
      <c r="G215" s="114"/>
      <c r="H215" s="20"/>
      <c r="L215" s="20"/>
      <c r="M215" s="20"/>
    </row>
    <row r="216" spans="1:13" ht="15" customHeight="1" collapsed="1" x14ac:dyDescent="0.35">
      <c r="A216" s="40"/>
      <c r="B216" s="41" t="s">
        <v>303</v>
      </c>
      <c r="C216" s="40" t="s">
        <v>61</v>
      </c>
      <c r="D216" s="40"/>
      <c r="E216" s="42"/>
      <c r="F216" s="122" t="s">
        <v>83</v>
      </c>
      <c r="G216" s="122" t="s">
        <v>225</v>
      </c>
      <c r="H216" s="20"/>
      <c r="L216" s="20"/>
      <c r="M216" s="20"/>
    </row>
    <row r="217" spans="1:13" x14ac:dyDescent="0.35">
      <c r="A217" s="22" t="s">
        <v>304</v>
      </c>
      <c r="B217" s="18" t="s">
        <v>305</v>
      </c>
      <c r="C217" s="99">
        <v>8584.630000000001</v>
      </c>
      <c r="E217" s="58"/>
      <c r="F217" s="113">
        <f>IF($C$220=0,"",IF(C217="[for completion]","",C217/$C$38))</f>
        <v>0.13229785292058058</v>
      </c>
      <c r="G217" s="113">
        <f>IF($C$220=0,"",IF(C217="[for completion]","",C217/$C$39))</f>
        <v>0.15648871367878953</v>
      </c>
      <c r="H217" s="20"/>
      <c r="L217" s="20"/>
      <c r="M217" s="20"/>
    </row>
    <row r="218" spans="1:13" x14ac:dyDescent="0.35">
      <c r="A218" s="22" t="s">
        <v>306</v>
      </c>
      <c r="B218" s="18" t="s">
        <v>307</v>
      </c>
      <c r="C218" s="99">
        <v>6800</v>
      </c>
      <c r="E218" s="58"/>
      <c r="F218" s="113">
        <f>IF($C$220=0,"",IF(C218="[for completion]","",C218/$C$38))</f>
        <v>0.10479489504614034</v>
      </c>
      <c r="G218" s="113">
        <f>IF($C$220=0,"",IF(C218="[for completion]","",C218/$C$39))</f>
        <v>0.12395679872234082</v>
      </c>
      <c r="H218" s="20"/>
      <c r="L218" s="20"/>
      <c r="M218" s="20"/>
    </row>
    <row r="219" spans="1:13" x14ac:dyDescent="0.35">
      <c r="A219" s="22" t="s">
        <v>308</v>
      </c>
      <c r="B219" s="18" t="s">
        <v>92</v>
      </c>
      <c r="C219" s="99">
        <v>0</v>
      </c>
      <c r="E219" s="58"/>
      <c r="F219" s="113">
        <f t="shared" ref="F219:F227" si="22">IF($C$220=0,"",IF(C219="[for completion]","",C219/$C$220))</f>
        <v>0</v>
      </c>
      <c r="G219" s="113">
        <f t="shared" ref="G219:G227" si="23">IF($C$220=0,"",IF(C219="[for completion]","",C219/$C$220))</f>
        <v>0</v>
      </c>
      <c r="H219" s="20"/>
      <c r="L219" s="20"/>
      <c r="M219" s="20"/>
    </row>
    <row r="220" spans="1:13" x14ac:dyDescent="0.35">
      <c r="A220" s="22" t="s">
        <v>309</v>
      </c>
      <c r="B220" s="54" t="s">
        <v>94</v>
      </c>
      <c r="C220" s="99">
        <f>SUM(C217:C219)</f>
        <v>15384.630000000001</v>
      </c>
      <c r="E220" s="58"/>
      <c r="F220" s="108">
        <f>SUM(F217:F219)</f>
        <v>0.23709274796672092</v>
      </c>
      <c r="G220" s="108">
        <f>SUM(G217:G219)</f>
        <v>0.28044551240113036</v>
      </c>
      <c r="H220" s="20"/>
      <c r="L220" s="20"/>
      <c r="M220" s="20"/>
    </row>
    <row r="221" spans="1:13" hidden="1" outlineLevel="1" x14ac:dyDescent="0.35">
      <c r="A221" s="22" t="s">
        <v>310</v>
      </c>
      <c r="B221" s="51"/>
      <c r="E221" s="58"/>
      <c r="F221" s="113">
        <f t="shared" si="22"/>
        <v>0</v>
      </c>
      <c r="G221" s="113">
        <f t="shared" si="23"/>
        <v>0</v>
      </c>
      <c r="H221" s="20"/>
      <c r="L221" s="20"/>
      <c r="M221" s="20"/>
    </row>
    <row r="222" spans="1:13" hidden="1" outlineLevel="1" x14ac:dyDescent="0.35">
      <c r="A222" s="22" t="s">
        <v>311</v>
      </c>
      <c r="B222" s="51"/>
      <c r="E222" s="58"/>
      <c r="F222" s="113">
        <f t="shared" si="22"/>
        <v>0</v>
      </c>
      <c r="G222" s="113">
        <f t="shared" si="23"/>
        <v>0</v>
      </c>
      <c r="H222" s="20"/>
      <c r="L222" s="20"/>
      <c r="M222" s="20"/>
    </row>
    <row r="223" spans="1:13" hidden="1" outlineLevel="1" x14ac:dyDescent="0.35">
      <c r="A223" s="22" t="s">
        <v>312</v>
      </c>
      <c r="B223" s="51"/>
      <c r="E223" s="58"/>
      <c r="F223" s="113">
        <f t="shared" si="22"/>
        <v>0</v>
      </c>
      <c r="G223" s="113">
        <f t="shared" si="23"/>
        <v>0</v>
      </c>
      <c r="H223" s="20"/>
      <c r="L223" s="20"/>
      <c r="M223" s="20"/>
    </row>
    <row r="224" spans="1:13" hidden="1" outlineLevel="1" x14ac:dyDescent="0.35">
      <c r="A224" s="22" t="s">
        <v>313</v>
      </c>
      <c r="B224" s="51"/>
      <c r="E224" s="58"/>
      <c r="F224" s="113">
        <f t="shared" si="22"/>
        <v>0</v>
      </c>
      <c r="G224" s="113">
        <f t="shared" si="23"/>
        <v>0</v>
      </c>
      <c r="H224" s="20"/>
      <c r="L224" s="20"/>
      <c r="M224" s="20"/>
    </row>
    <row r="225" spans="1:14" hidden="1" outlineLevel="1" x14ac:dyDescent="0.35">
      <c r="A225" s="22" t="s">
        <v>314</v>
      </c>
      <c r="B225" s="51"/>
      <c r="E225" s="58"/>
      <c r="F225" s="113">
        <f t="shared" si="22"/>
        <v>0</v>
      </c>
      <c r="G225" s="113">
        <f t="shared" si="23"/>
        <v>0</v>
      </c>
      <c r="H225" s="20"/>
      <c r="L225" s="20"/>
      <c r="M225" s="20"/>
    </row>
    <row r="226" spans="1:14" hidden="1" outlineLevel="1" x14ac:dyDescent="0.35">
      <c r="A226" s="22" t="s">
        <v>315</v>
      </c>
      <c r="B226" s="51"/>
      <c r="E226" s="38"/>
      <c r="F226" s="113">
        <f t="shared" si="22"/>
        <v>0</v>
      </c>
      <c r="G226" s="113">
        <f t="shared" si="23"/>
        <v>0</v>
      </c>
      <c r="H226" s="20"/>
      <c r="L226" s="20"/>
      <c r="M226" s="20"/>
    </row>
    <row r="227" spans="1:14" hidden="1" outlineLevel="1" x14ac:dyDescent="0.35">
      <c r="A227" s="22" t="s">
        <v>316</v>
      </c>
      <c r="B227" s="51"/>
      <c r="E227" s="58"/>
      <c r="F227" s="113">
        <f t="shared" si="22"/>
        <v>0</v>
      </c>
      <c r="G227" s="113">
        <f t="shared" si="23"/>
        <v>0</v>
      </c>
      <c r="H227" s="20"/>
      <c r="L227" s="20"/>
      <c r="M227" s="20"/>
    </row>
    <row r="228" spans="1:14" ht="15" customHeight="1" collapsed="1" x14ac:dyDescent="0.35">
      <c r="A228" s="40"/>
      <c r="B228" s="41" t="s">
        <v>317</v>
      </c>
      <c r="C228" s="40"/>
      <c r="D228" s="40"/>
      <c r="E228" s="42"/>
      <c r="F228" s="122"/>
      <c r="G228" s="122"/>
      <c r="H228" s="20"/>
      <c r="L228" s="20"/>
      <c r="M228" s="20"/>
    </row>
    <row r="229" spans="1:14" x14ac:dyDescent="0.35">
      <c r="A229" s="22" t="s">
        <v>318</v>
      </c>
      <c r="B229" s="38" t="s">
        <v>319</v>
      </c>
      <c r="C229" s="65" t="s">
        <v>1661</v>
      </c>
      <c r="D229" s="65"/>
      <c r="H229" s="20"/>
      <c r="L229" s="20"/>
      <c r="M229" s="20"/>
    </row>
    <row r="230" spans="1:14" ht="15" customHeight="1" x14ac:dyDescent="0.35">
      <c r="A230" s="40"/>
      <c r="B230" s="41" t="s">
        <v>320</v>
      </c>
      <c r="C230" s="40"/>
      <c r="D230" s="40"/>
      <c r="E230" s="42"/>
      <c r="F230" s="122"/>
      <c r="G230" s="122"/>
      <c r="H230" s="20"/>
      <c r="L230" s="20"/>
      <c r="M230" s="20"/>
    </row>
    <row r="231" spans="1:14" x14ac:dyDescent="0.35">
      <c r="A231" s="22" t="s">
        <v>11</v>
      </c>
      <c r="B231" s="22" t="s">
        <v>1222</v>
      </c>
      <c r="C231" s="99">
        <v>48646</v>
      </c>
      <c r="E231" s="38"/>
      <c r="H231" s="20"/>
      <c r="L231" s="20"/>
      <c r="M231" s="20"/>
    </row>
    <row r="232" spans="1:14" x14ac:dyDescent="0.35">
      <c r="A232" s="22" t="s">
        <v>321</v>
      </c>
      <c r="B232" s="61" t="s">
        <v>322</v>
      </c>
      <c r="C232" s="22" t="s">
        <v>1235</v>
      </c>
      <c r="E232" s="38"/>
      <c r="H232" s="20"/>
      <c r="L232" s="20"/>
      <c r="M232" s="20"/>
    </row>
    <row r="233" spans="1:14" x14ac:dyDescent="0.35">
      <c r="A233" s="22" t="s">
        <v>323</v>
      </c>
      <c r="B233" s="61" t="s">
        <v>324</v>
      </c>
      <c r="C233" s="22" t="s">
        <v>1235</v>
      </c>
      <c r="E233" s="38"/>
      <c r="H233" s="20"/>
      <c r="L233" s="20"/>
      <c r="M233" s="20"/>
    </row>
    <row r="234" spans="1:14" outlineLevel="1" x14ac:dyDescent="0.35">
      <c r="A234" s="22" t="s">
        <v>325</v>
      </c>
      <c r="B234" s="36" t="s">
        <v>326</v>
      </c>
      <c r="C234" s="38"/>
      <c r="D234" s="38"/>
      <c r="E234" s="38"/>
      <c r="H234" s="20"/>
      <c r="L234" s="20"/>
      <c r="M234" s="20"/>
    </row>
    <row r="235" spans="1:14" outlineLevel="1" x14ac:dyDescent="0.35">
      <c r="A235" s="22" t="s">
        <v>327</v>
      </c>
      <c r="B235" s="36" t="s">
        <v>328</v>
      </c>
      <c r="C235" s="38"/>
      <c r="D235" s="38"/>
      <c r="E235" s="38"/>
      <c r="H235" s="20"/>
      <c r="L235" s="20"/>
      <c r="M235" s="20"/>
    </row>
    <row r="236" spans="1:14" outlineLevel="1" x14ac:dyDescent="0.35">
      <c r="A236" s="22" t="s">
        <v>329</v>
      </c>
      <c r="B236" s="36" t="s">
        <v>330</v>
      </c>
      <c r="C236" s="38"/>
      <c r="D236" s="38"/>
      <c r="E236" s="38"/>
      <c r="H236" s="20"/>
      <c r="L236" s="20"/>
      <c r="M236" s="20"/>
    </row>
    <row r="237" spans="1:14" outlineLevel="1" x14ac:dyDescent="0.35">
      <c r="A237" s="22" t="s">
        <v>331</v>
      </c>
      <c r="C237" s="38"/>
      <c r="D237" s="38"/>
      <c r="E237" s="38"/>
      <c r="H237" s="20"/>
      <c r="L237" s="20"/>
      <c r="M237" s="20"/>
    </row>
    <row r="238" spans="1:14" outlineLevel="1" x14ac:dyDescent="0.35">
      <c r="A238" s="22" t="s">
        <v>332</v>
      </c>
      <c r="C238" s="38"/>
      <c r="D238" s="38"/>
      <c r="E238" s="38"/>
      <c r="H238" s="20"/>
      <c r="L238" s="20"/>
      <c r="M238" s="20"/>
    </row>
    <row r="239" spans="1:14" outlineLevel="1" x14ac:dyDescent="0.35">
      <c r="A239" s="40"/>
      <c r="B239" s="41" t="s">
        <v>2743</v>
      </c>
      <c r="C239" s="40"/>
      <c r="D239" s="40"/>
      <c r="E239" s="42"/>
      <c r="F239" s="43"/>
      <c r="G239" s="43"/>
      <c r="H239" s="20"/>
      <c r="K239" s="62"/>
      <c r="L239" s="62"/>
      <c r="M239" s="62"/>
      <c r="N239" s="62"/>
    </row>
    <row r="240" spans="1:14" outlineLevel="1" x14ac:dyDescent="0.35">
      <c r="A240" s="22" t="s">
        <v>2744</v>
      </c>
      <c r="B240" s="22" t="s">
        <v>2745</v>
      </c>
      <c r="D240"/>
      <c r="E240"/>
      <c r="F240"/>
      <c r="G240"/>
      <c r="H240" s="20"/>
      <c r="K240" s="62"/>
      <c r="L240" s="62"/>
      <c r="M240" s="62"/>
      <c r="N240" s="62"/>
    </row>
    <row r="241" spans="1:14" ht="29" outlineLevel="1" x14ac:dyDescent="0.35">
      <c r="A241" s="22" t="s">
        <v>2746</v>
      </c>
      <c r="B241" s="22" t="s">
        <v>2747</v>
      </c>
      <c r="D241"/>
      <c r="E241"/>
      <c r="F241"/>
      <c r="G241"/>
      <c r="H241" s="20"/>
      <c r="K241" s="62"/>
      <c r="L241" s="62"/>
      <c r="M241" s="62"/>
      <c r="N241" s="62"/>
    </row>
    <row r="242" spans="1:14" outlineLevel="1" x14ac:dyDescent="0.35">
      <c r="A242" s="22" t="s">
        <v>2748</v>
      </c>
      <c r="B242" s="22" t="s">
        <v>2749</v>
      </c>
      <c r="C242" s="22" t="s">
        <v>2750</v>
      </c>
      <c r="D242"/>
      <c r="E242"/>
      <c r="F242"/>
      <c r="G242"/>
      <c r="H242" s="20"/>
      <c r="K242" s="62"/>
      <c r="L242" s="62"/>
      <c r="M242" s="62"/>
      <c r="N242" s="62"/>
    </row>
    <row r="243" spans="1:14" ht="29" outlineLevel="1" x14ac:dyDescent="0.35">
      <c r="A243" s="22" t="s">
        <v>2751</v>
      </c>
      <c r="B243" s="22" t="s">
        <v>2752</v>
      </c>
      <c r="C243" s="22" t="s">
        <v>2753</v>
      </c>
      <c r="D243"/>
      <c r="E243"/>
      <c r="F243"/>
      <c r="G243"/>
      <c r="H243" s="20"/>
      <c r="K243" s="62"/>
      <c r="L243" s="62"/>
      <c r="M243" s="62"/>
      <c r="N243" s="62"/>
    </row>
    <row r="244" spans="1:14" outlineLevel="1" x14ac:dyDescent="0.35">
      <c r="A244" s="22" t="s">
        <v>333</v>
      </c>
      <c r="D244"/>
      <c r="E244"/>
      <c r="F244" s="129"/>
      <c r="G244" s="129"/>
      <c r="H244" s="20"/>
      <c r="K244" s="62"/>
      <c r="L244" s="62"/>
      <c r="M244" s="62"/>
      <c r="N244" s="62"/>
    </row>
    <row r="245" spans="1:14" outlineLevel="1" x14ac:dyDescent="0.35">
      <c r="A245" s="22" t="s">
        <v>334</v>
      </c>
      <c r="D245"/>
      <c r="E245"/>
      <c r="F245" s="129"/>
      <c r="G245" s="129"/>
      <c r="H245" s="20"/>
      <c r="K245" s="62"/>
      <c r="L245" s="62"/>
      <c r="M245" s="62"/>
      <c r="N245" s="62"/>
    </row>
    <row r="246" spans="1:14" outlineLevel="1" x14ac:dyDescent="0.35">
      <c r="A246" s="22" t="s">
        <v>335</v>
      </c>
      <c r="D246"/>
      <c r="E246"/>
      <c r="F246" s="129"/>
      <c r="G246" s="129"/>
      <c r="H246" s="20"/>
      <c r="K246" s="62"/>
      <c r="L246" s="62"/>
      <c r="M246" s="62"/>
      <c r="N246" s="62"/>
    </row>
    <row r="247" spans="1:14" outlineLevel="1" x14ac:dyDescent="0.35">
      <c r="A247" s="22" t="s">
        <v>336</v>
      </c>
      <c r="D247"/>
      <c r="E247"/>
      <c r="F247" s="129"/>
      <c r="G247" s="129"/>
      <c r="H247" s="20"/>
      <c r="K247" s="62"/>
      <c r="L247" s="62"/>
      <c r="M247" s="62"/>
      <c r="N247" s="62"/>
    </row>
    <row r="248" spans="1:14" hidden="1" outlineLevel="1" x14ac:dyDescent="0.35">
      <c r="A248" s="22" t="s">
        <v>337</v>
      </c>
      <c r="D248"/>
      <c r="E248"/>
      <c r="F248" s="129"/>
      <c r="G248" s="129"/>
      <c r="H248" s="20"/>
      <c r="K248" s="62"/>
      <c r="L248" s="62"/>
      <c r="M248" s="62"/>
      <c r="N248" s="62"/>
    </row>
    <row r="249" spans="1:14" hidden="1" outlineLevel="1" x14ac:dyDescent="0.35">
      <c r="A249" s="22" t="s">
        <v>338</v>
      </c>
      <c r="D249"/>
      <c r="E249"/>
      <c r="F249" s="129"/>
      <c r="G249" s="129"/>
      <c r="H249" s="20"/>
      <c r="K249" s="62"/>
      <c r="L249" s="62"/>
      <c r="M249" s="62"/>
      <c r="N249" s="62"/>
    </row>
    <row r="250" spans="1:14" hidden="1" outlineLevel="1" x14ac:dyDescent="0.35">
      <c r="A250" s="22" t="s">
        <v>339</v>
      </c>
      <c r="D250"/>
      <c r="E250"/>
      <c r="F250" s="129"/>
      <c r="G250" s="129"/>
      <c r="H250" s="20"/>
      <c r="K250" s="62"/>
      <c r="L250" s="62"/>
      <c r="M250" s="62"/>
      <c r="N250" s="62"/>
    </row>
    <row r="251" spans="1:14" hidden="1" outlineLevel="1" x14ac:dyDescent="0.35">
      <c r="A251" s="22" t="s">
        <v>340</v>
      </c>
      <c r="D251"/>
      <c r="E251"/>
      <c r="F251" s="129"/>
      <c r="G251" s="129"/>
      <c r="H251" s="20"/>
      <c r="K251" s="62"/>
      <c r="L251" s="62"/>
      <c r="M251" s="62"/>
      <c r="N251" s="62"/>
    </row>
    <row r="252" spans="1:14" hidden="1" outlineLevel="1" x14ac:dyDescent="0.35">
      <c r="A252" s="22" t="s">
        <v>341</v>
      </c>
      <c r="D252"/>
      <c r="E252"/>
      <c r="F252" s="129"/>
      <c r="G252" s="129"/>
      <c r="H252" s="20"/>
      <c r="K252" s="62"/>
      <c r="L252" s="62"/>
      <c r="M252" s="62"/>
      <c r="N252" s="62"/>
    </row>
    <row r="253" spans="1:14" hidden="1" outlineLevel="1" x14ac:dyDescent="0.35">
      <c r="A253" s="22" t="s">
        <v>342</v>
      </c>
      <c r="D253"/>
      <c r="E253"/>
      <c r="F253" s="129"/>
      <c r="G253" s="129"/>
      <c r="H253" s="20"/>
      <c r="K253" s="62"/>
      <c r="L253" s="62"/>
      <c r="M253" s="62"/>
      <c r="N253" s="62"/>
    </row>
    <row r="254" spans="1:14" hidden="1" outlineLevel="1" x14ac:dyDescent="0.35">
      <c r="A254" s="22" t="s">
        <v>343</v>
      </c>
      <c r="D254"/>
      <c r="E254"/>
      <c r="F254" s="129"/>
      <c r="G254" s="129"/>
      <c r="H254" s="20"/>
      <c r="K254" s="62"/>
      <c r="L254" s="62"/>
      <c r="M254" s="62"/>
      <c r="N254" s="62"/>
    </row>
    <row r="255" spans="1:14" hidden="1" outlineLevel="1" x14ac:dyDescent="0.35">
      <c r="A255" s="22" t="s">
        <v>344</v>
      </c>
      <c r="D255"/>
      <c r="E255"/>
      <c r="F255" s="129"/>
      <c r="G255" s="129"/>
      <c r="H255" s="20"/>
      <c r="K255" s="62"/>
      <c r="L255" s="62"/>
      <c r="M255" s="62"/>
      <c r="N255" s="62"/>
    </row>
    <row r="256" spans="1:14" hidden="1" outlineLevel="1" x14ac:dyDescent="0.35">
      <c r="A256" s="22" t="s">
        <v>345</v>
      </c>
      <c r="D256"/>
      <c r="E256"/>
      <c r="F256" s="129"/>
      <c r="G256" s="129"/>
      <c r="H256" s="20"/>
      <c r="K256" s="62"/>
      <c r="L256" s="62"/>
      <c r="M256" s="62"/>
      <c r="N256" s="62"/>
    </row>
    <row r="257" spans="1:14" hidden="1" outlineLevel="1" x14ac:dyDescent="0.35">
      <c r="A257" s="22" t="s">
        <v>346</v>
      </c>
      <c r="D257"/>
      <c r="E257"/>
      <c r="F257" s="129"/>
      <c r="G257" s="129"/>
      <c r="H257" s="20"/>
      <c r="K257" s="62"/>
      <c r="L257" s="62"/>
      <c r="M257" s="62"/>
      <c r="N257" s="62"/>
    </row>
    <row r="258" spans="1:14" hidden="1" outlineLevel="1" x14ac:dyDescent="0.35">
      <c r="A258" s="22" t="s">
        <v>347</v>
      </c>
      <c r="D258"/>
      <c r="E258"/>
      <c r="F258" s="129"/>
      <c r="G258" s="129"/>
      <c r="H258" s="20"/>
      <c r="K258" s="62"/>
      <c r="L258" s="62"/>
      <c r="M258" s="62"/>
      <c r="N258" s="62"/>
    </row>
    <row r="259" spans="1:14" hidden="1" outlineLevel="1" x14ac:dyDescent="0.35">
      <c r="A259" s="22" t="s">
        <v>348</v>
      </c>
      <c r="D259"/>
      <c r="E259"/>
      <c r="F259" s="129"/>
      <c r="G259" s="129"/>
      <c r="H259" s="20"/>
      <c r="K259" s="62"/>
      <c r="L259" s="62"/>
      <c r="M259" s="62"/>
      <c r="N259" s="62"/>
    </row>
    <row r="260" spans="1:14" hidden="1" outlineLevel="1" x14ac:dyDescent="0.35">
      <c r="A260" s="22" t="s">
        <v>349</v>
      </c>
      <c r="D260"/>
      <c r="E260"/>
      <c r="F260" s="129"/>
      <c r="G260" s="129"/>
      <c r="H260" s="20"/>
      <c r="K260" s="62"/>
      <c r="L260" s="62"/>
      <c r="M260" s="62"/>
      <c r="N260" s="62"/>
    </row>
    <row r="261" spans="1:14" hidden="1" outlineLevel="1" x14ac:dyDescent="0.35">
      <c r="A261" s="22" t="s">
        <v>350</v>
      </c>
      <c r="D261"/>
      <c r="E261"/>
      <c r="F261" s="129"/>
      <c r="G261" s="129"/>
      <c r="H261" s="20"/>
      <c r="K261" s="62"/>
      <c r="L261" s="62"/>
      <c r="M261" s="62"/>
      <c r="N261" s="62"/>
    </row>
    <row r="262" spans="1:14" hidden="1" outlineLevel="1" x14ac:dyDescent="0.35">
      <c r="A262" s="22" t="s">
        <v>351</v>
      </c>
      <c r="D262"/>
      <c r="E262"/>
      <c r="F262" s="129"/>
      <c r="G262" s="129"/>
      <c r="H262" s="20"/>
      <c r="K262" s="62"/>
      <c r="L262" s="62"/>
      <c r="M262" s="62"/>
      <c r="N262" s="62"/>
    </row>
    <row r="263" spans="1:14" hidden="1" outlineLevel="1" x14ac:dyDescent="0.35">
      <c r="A263" s="22" t="s">
        <v>352</v>
      </c>
      <c r="D263"/>
      <c r="E263"/>
      <c r="F263" s="129"/>
      <c r="G263" s="129"/>
      <c r="H263" s="20"/>
      <c r="K263" s="62"/>
      <c r="L263" s="62"/>
      <c r="M263" s="62"/>
      <c r="N263" s="62"/>
    </row>
    <row r="264" spans="1:14" hidden="1" outlineLevel="1" x14ac:dyDescent="0.35">
      <c r="A264" s="22" t="s">
        <v>353</v>
      </c>
      <c r="D264"/>
      <c r="E264"/>
      <c r="F264" s="129"/>
      <c r="G264" s="129"/>
      <c r="H264" s="20"/>
      <c r="K264" s="62"/>
      <c r="L264" s="62"/>
      <c r="M264" s="62"/>
      <c r="N264" s="62"/>
    </row>
    <row r="265" spans="1:14" hidden="1" outlineLevel="1" x14ac:dyDescent="0.35">
      <c r="A265" s="22" t="s">
        <v>354</v>
      </c>
      <c r="D265"/>
      <c r="E265"/>
      <c r="F265" s="129"/>
      <c r="G265" s="129"/>
      <c r="H265" s="20"/>
      <c r="K265" s="62"/>
      <c r="L265" s="62"/>
      <c r="M265" s="62"/>
      <c r="N265" s="62"/>
    </row>
    <row r="266" spans="1:14" hidden="1" outlineLevel="1" x14ac:dyDescent="0.35">
      <c r="A266" s="22" t="s">
        <v>355</v>
      </c>
      <c r="D266"/>
      <c r="E266"/>
      <c r="F266" s="129"/>
      <c r="G266" s="129"/>
      <c r="H266" s="20"/>
      <c r="K266" s="62"/>
      <c r="L266" s="62"/>
      <c r="M266" s="62"/>
      <c r="N266" s="62"/>
    </row>
    <row r="267" spans="1:14" hidden="1" outlineLevel="1" x14ac:dyDescent="0.35">
      <c r="A267" s="22" t="s">
        <v>356</v>
      </c>
      <c r="D267"/>
      <c r="E267"/>
      <c r="F267" s="129"/>
      <c r="G267" s="129"/>
      <c r="H267" s="20"/>
      <c r="K267" s="62"/>
      <c r="L267" s="62"/>
      <c r="M267" s="62"/>
      <c r="N267" s="62"/>
    </row>
    <row r="268" spans="1:14" hidden="1" outlineLevel="1" x14ac:dyDescent="0.35">
      <c r="A268" s="22" t="s">
        <v>357</v>
      </c>
      <c r="D268"/>
      <c r="E268"/>
      <c r="F268" s="129"/>
      <c r="G268" s="129"/>
      <c r="H268" s="20"/>
      <c r="K268" s="62"/>
      <c r="L268" s="62"/>
      <c r="M268" s="62"/>
      <c r="N268" s="62"/>
    </row>
    <row r="269" spans="1:14" hidden="1" outlineLevel="1" x14ac:dyDescent="0.35">
      <c r="A269" s="22" t="s">
        <v>358</v>
      </c>
      <c r="D269"/>
      <c r="E269"/>
      <c r="F269" s="129"/>
      <c r="G269" s="129"/>
      <c r="H269" s="20"/>
      <c r="K269" s="62"/>
      <c r="L269" s="62"/>
      <c r="M269" s="62"/>
      <c r="N269" s="62"/>
    </row>
    <row r="270" spans="1:14" hidden="1" outlineLevel="1" x14ac:dyDescent="0.35">
      <c r="A270" s="22" t="s">
        <v>359</v>
      </c>
      <c r="D270"/>
      <c r="E270"/>
      <c r="F270" s="129"/>
      <c r="G270" s="129"/>
      <c r="H270" s="20"/>
      <c r="K270" s="62"/>
      <c r="L270" s="62"/>
      <c r="M270" s="62"/>
      <c r="N270" s="62"/>
    </row>
    <row r="271" spans="1:14" hidden="1" outlineLevel="1" x14ac:dyDescent="0.35">
      <c r="A271" s="22" t="s">
        <v>360</v>
      </c>
      <c r="D271"/>
      <c r="E271"/>
      <c r="F271" s="129"/>
      <c r="G271" s="129"/>
      <c r="H271" s="20"/>
      <c r="K271" s="62"/>
      <c r="L271" s="62"/>
      <c r="M271" s="62"/>
      <c r="N271" s="62"/>
    </row>
    <row r="272" spans="1:14" hidden="1" outlineLevel="1" x14ac:dyDescent="0.35">
      <c r="A272" s="22" t="s">
        <v>361</v>
      </c>
      <c r="D272"/>
      <c r="E272"/>
      <c r="F272" s="129"/>
      <c r="G272" s="129"/>
      <c r="H272" s="20"/>
      <c r="K272" s="62"/>
      <c r="L272" s="62"/>
      <c r="M272" s="62"/>
      <c r="N272" s="62"/>
    </row>
    <row r="273" spans="1:14" hidden="1" outlineLevel="1" x14ac:dyDescent="0.35">
      <c r="A273" s="22" t="s">
        <v>362</v>
      </c>
      <c r="D273"/>
      <c r="E273"/>
      <c r="F273" s="129"/>
      <c r="G273" s="129"/>
      <c r="H273" s="20"/>
      <c r="K273" s="62"/>
      <c r="L273" s="62"/>
      <c r="M273" s="62"/>
      <c r="N273" s="62"/>
    </row>
    <row r="274" spans="1:14" hidden="1" outlineLevel="1" x14ac:dyDescent="0.35">
      <c r="A274" s="22" t="s">
        <v>363</v>
      </c>
      <c r="D274"/>
      <c r="E274"/>
      <c r="F274" s="129"/>
      <c r="G274" s="129"/>
      <c r="H274" s="20"/>
      <c r="K274" s="62"/>
      <c r="L274" s="62"/>
      <c r="M274" s="62"/>
      <c r="N274" s="62"/>
    </row>
    <row r="275" spans="1:14" hidden="1" outlineLevel="1" x14ac:dyDescent="0.35">
      <c r="A275" s="22" t="s">
        <v>364</v>
      </c>
      <c r="D275"/>
      <c r="E275"/>
      <c r="F275" s="129"/>
      <c r="G275" s="129"/>
      <c r="H275" s="20"/>
      <c r="K275" s="62"/>
      <c r="L275" s="62"/>
      <c r="M275" s="62"/>
      <c r="N275" s="62"/>
    </row>
    <row r="276" spans="1:14" hidden="1" outlineLevel="1" x14ac:dyDescent="0.35">
      <c r="A276" s="22" t="s">
        <v>365</v>
      </c>
      <c r="D276"/>
      <c r="E276"/>
      <c r="F276" s="129"/>
      <c r="G276" s="129"/>
      <c r="H276" s="20"/>
      <c r="K276" s="62"/>
      <c r="L276" s="62"/>
      <c r="M276" s="62"/>
      <c r="N276" s="62"/>
    </row>
    <row r="277" spans="1:14" hidden="1" outlineLevel="1" x14ac:dyDescent="0.35">
      <c r="A277" s="22" t="s">
        <v>366</v>
      </c>
      <c r="D277"/>
      <c r="E277"/>
      <c r="F277" s="129"/>
      <c r="G277" s="129"/>
      <c r="H277" s="20"/>
      <c r="K277" s="62"/>
      <c r="L277" s="62"/>
      <c r="M277" s="62"/>
      <c r="N277" s="62"/>
    </row>
    <row r="278" spans="1:14" hidden="1" outlineLevel="1" x14ac:dyDescent="0.35">
      <c r="A278" s="22" t="s">
        <v>367</v>
      </c>
      <c r="D278"/>
      <c r="E278"/>
      <c r="F278" s="129"/>
      <c r="G278" s="129"/>
      <c r="H278" s="20"/>
      <c r="K278" s="62"/>
      <c r="L278" s="62"/>
      <c r="M278" s="62"/>
      <c r="N278" s="62"/>
    </row>
    <row r="279" spans="1:14" hidden="1" outlineLevel="1" x14ac:dyDescent="0.35">
      <c r="A279" s="22" t="s">
        <v>368</v>
      </c>
      <c r="D279"/>
      <c r="E279"/>
      <c r="F279" s="129"/>
      <c r="G279" s="129"/>
      <c r="H279" s="20"/>
      <c r="K279" s="62"/>
      <c r="L279" s="62"/>
      <c r="M279" s="62"/>
      <c r="N279" s="62"/>
    </row>
    <row r="280" spans="1:14" hidden="1" outlineLevel="1" x14ac:dyDescent="0.35">
      <c r="A280" s="22" t="s">
        <v>369</v>
      </c>
      <c r="D280"/>
      <c r="E280"/>
      <c r="F280" s="129"/>
      <c r="G280" s="129"/>
      <c r="H280" s="20"/>
      <c r="K280" s="62"/>
      <c r="L280" s="62"/>
      <c r="M280" s="62"/>
      <c r="N280" s="62"/>
    </row>
    <row r="281" spans="1:14" hidden="1" outlineLevel="1" x14ac:dyDescent="0.35">
      <c r="A281" s="22" t="s">
        <v>370</v>
      </c>
      <c r="D281"/>
      <c r="E281"/>
      <c r="F281" s="129"/>
      <c r="G281" s="129"/>
      <c r="H281" s="20"/>
      <c r="K281" s="62"/>
      <c r="L281" s="62"/>
      <c r="M281" s="62"/>
      <c r="N281" s="62"/>
    </row>
    <row r="282" spans="1:14" outlineLevel="1" x14ac:dyDescent="0.35">
      <c r="A282" s="22" t="s">
        <v>371</v>
      </c>
      <c r="D282"/>
      <c r="E282"/>
      <c r="F282" s="129"/>
      <c r="G282" s="129"/>
      <c r="H282" s="20"/>
      <c r="K282" s="62"/>
      <c r="L282" s="62"/>
      <c r="M282" s="62"/>
      <c r="N282" s="62"/>
    </row>
    <row r="283" spans="1:14" outlineLevel="1" x14ac:dyDescent="0.35">
      <c r="A283" s="22" t="s">
        <v>372</v>
      </c>
      <c r="D283"/>
      <c r="E283"/>
      <c r="F283" s="129"/>
      <c r="G283" s="129"/>
      <c r="H283" s="20"/>
      <c r="K283" s="62"/>
      <c r="L283" s="62"/>
      <c r="M283" s="62"/>
      <c r="N283" s="62"/>
    </row>
    <row r="284" spans="1:14" outlineLevel="1" x14ac:dyDescent="0.35">
      <c r="A284" s="22" t="s">
        <v>373</v>
      </c>
      <c r="D284"/>
      <c r="E284"/>
      <c r="F284" s="129"/>
      <c r="G284" s="129"/>
      <c r="H284" s="20"/>
      <c r="K284" s="62"/>
      <c r="L284" s="62"/>
      <c r="M284" s="62"/>
      <c r="N284" s="62"/>
    </row>
    <row r="285" spans="1:14" ht="37" x14ac:dyDescent="0.35">
      <c r="A285" s="33"/>
      <c r="B285" s="33" t="s">
        <v>374</v>
      </c>
      <c r="C285" s="33" t="s">
        <v>1</v>
      </c>
      <c r="D285" s="33" t="s">
        <v>1</v>
      </c>
      <c r="E285" s="33"/>
      <c r="F285" s="120"/>
      <c r="G285" s="121"/>
      <c r="H285" s="20"/>
      <c r="I285" s="26"/>
      <c r="J285" s="26"/>
      <c r="K285" s="26"/>
      <c r="L285" s="26"/>
      <c r="M285" s="28"/>
    </row>
    <row r="286" spans="1:14" ht="18.5" x14ac:dyDescent="0.35">
      <c r="A286" s="63" t="s">
        <v>375</v>
      </c>
      <c r="B286" s="64"/>
      <c r="C286" s="64"/>
      <c r="D286" s="64"/>
      <c r="E286" s="64"/>
      <c r="F286" s="130"/>
      <c r="G286" s="131"/>
      <c r="H286" s="20"/>
      <c r="I286" s="26"/>
      <c r="J286" s="26"/>
      <c r="K286" s="26"/>
      <c r="L286" s="26"/>
      <c r="M286" s="28"/>
    </row>
    <row r="287" spans="1:14" ht="18.5" x14ac:dyDescent="0.35">
      <c r="A287" s="63" t="s">
        <v>376</v>
      </c>
      <c r="B287" s="64"/>
      <c r="C287" s="64"/>
      <c r="D287" s="64"/>
      <c r="E287" s="64"/>
      <c r="F287" s="130"/>
      <c r="G287" s="131"/>
      <c r="H287" s="20"/>
      <c r="I287" s="26"/>
      <c r="J287" s="26"/>
      <c r="K287" s="26"/>
      <c r="L287" s="26"/>
      <c r="M287" s="28"/>
    </row>
    <row r="288" spans="1:14" x14ac:dyDescent="0.35">
      <c r="A288" s="22" t="s">
        <v>377</v>
      </c>
      <c r="B288" s="36" t="s">
        <v>378</v>
      </c>
      <c r="C288" s="65">
        <f>ROW(B38)</f>
        <v>38</v>
      </c>
      <c r="D288" s="57"/>
      <c r="E288" s="57"/>
      <c r="F288" s="108"/>
      <c r="G288" s="108"/>
      <c r="H288" s="20"/>
      <c r="I288" s="36"/>
      <c r="J288" s="65"/>
      <c r="L288" s="57"/>
      <c r="M288" s="57"/>
      <c r="N288" s="57"/>
    </row>
    <row r="289" spans="1:14" x14ac:dyDescent="0.35">
      <c r="A289" s="22" t="s">
        <v>379</v>
      </c>
      <c r="B289" s="36" t="s">
        <v>380</v>
      </c>
      <c r="C289" s="65">
        <f>ROW(B39)</f>
        <v>39</v>
      </c>
      <c r="E289" s="57"/>
      <c r="F289" s="108"/>
      <c r="H289" s="20"/>
      <c r="I289" s="36"/>
      <c r="J289" s="65"/>
      <c r="L289" s="57"/>
      <c r="M289" s="57"/>
    </row>
    <row r="290" spans="1:14" x14ac:dyDescent="0.35">
      <c r="A290" s="22" t="s">
        <v>381</v>
      </c>
      <c r="B290" s="36" t="s">
        <v>382</v>
      </c>
      <c r="C290" s="65" t="str">
        <f>ROW('B1. HTT Mortgage Assets'!B43)&amp; " for Mortgage Assets"</f>
        <v>43 for Mortgage Assets</v>
      </c>
      <c r="D290" s="65" t="str">
        <f>ROW('B2. HTT Public Sector Assets'!B48)&amp; " for Public Sector Assets"</f>
        <v>48 for Public Sector Assets</v>
      </c>
      <c r="E290" s="66"/>
      <c r="F290" s="108"/>
      <c r="G290" s="132"/>
      <c r="H290" s="20"/>
      <c r="I290" s="36"/>
      <c r="J290" s="65"/>
      <c r="K290" s="65"/>
      <c r="L290" s="66"/>
      <c r="M290" s="57"/>
      <c r="N290" s="66"/>
    </row>
    <row r="291" spans="1:14" x14ac:dyDescent="0.35">
      <c r="A291" s="22" t="s">
        <v>383</v>
      </c>
      <c r="B291" s="36" t="s">
        <v>384</v>
      </c>
      <c r="C291" s="65">
        <f>ROW(B52)</f>
        <v>52</v>
      </c>
      <c r="H291" s="20"/>
      <c r="I291" s="36"/>
      <c r="J291" s="65"/>
    </row>
    <row r="292" spans="1:14" x14ac:dyDescent="0.35">
      <c r="A292" s="22" t="s">
        <v>385</v>
      </c>
      <c r="B292" s="36" t="s">
        <v>386</v>
      </c>
      <c r="C292" s="67" t="str">
        <f>ROW('B1. HTT Mortgage Assets'!B185)&amp;" for Residential Mortgage Assets"</f>
        <v>185 for Residential Mortgage Assets</v>
      </c>
      <c r="D292" s="65" t="str">
        <f>ROW('B1. HTT Mortgage Assets'!B411 )&amp; " for Commercial Mortgage Assets"</f>
        <v>411 for Commercial Mortgage Assets</v>
      </c>
      <c r="E292" s="66"/>
      <c r="F292" s="133" t="str">
        <f>ROW('B2. HTT Public Sector Assets'!B18)&amp; " for Public Sector Assets"</f>
        <v>18 for Public Sector Assets</v>
      </c>
      <c r="G292" s="132"/>
      <c r="H292" s="20"/>
      <c r="I292" s="36"/>
      <c r="J292" s="62"/>
      <c r="K292" s="65"/>
      <c r="L292" s="66"/>
      <c r="N292" s="66"/>
    </row>
    <row r="293" spans="1:14" x14ac:dyDescent="0.35">
      <c r="A293" s="22" t="s">
        <v>387</v>
      </c>
      <c r="B293" s="36" t="s">
        <v>388</v>
      </c>
      <c r="C293" s="65" t="str">
        <f>ROW('B1. HTT Mortgage Assets'!B149)&amp;" for Mortgage Assets"</f>
        <v>149 for Mortgage Assets</v>
      </c>
      <c r="D293" s="65">
        <f>ROW(B228)</f>
        <v>228</v>
      </c>
      <c r="F293" s="133" t="str">
        <f>ROW('B2. HTT Public Sector Assets'!B129)&amp;" for Public Sector Assets"</f>
        <v>129 for Public Sector Assets</v>
      </c>
      <c r="H293" s="20"/>
      <c r="I293" s="36"/>
      <c r="M293" s="66"/>
    </row>
    <row r="294" spans="1:14" x14ac:dyDescent="0.35">
      <c r="A294" s="22" t="s">
        <v>389</v>
      </c>
      <c r="B294" s="36" t="s">
        <v>390</v>
      </c>
      <c r="C294" s="65">
        <f>ROW(B111)</f>
        <v>111</v>
      </c>
      <c r="F294" s="132"/>
      <c r="H294" s="20"/>
      <c r="I294" s="36"/>
      <c r="J294" s="65"/>
      <c r="M294" s="66"/>
    </row>
    <row r="295" spans="1:14" x14ac:dyDescent="0.35">
      <c r="A295" s="22" t="s">
        <v>391</v>
      </c>
      <c r="B295" s="36" t="s">
        <v>392</v>
      </c>
      <c r="C295" s="65">
        <f>ROW(B163)</f>
        <v>163</v>
      </c>
      <c r="E295" s="66"/>
      <c r="F295" s="132"/>
      <c r="H295" s="20"/>
      <c r="I295" s="36"/>
      <c r="J295" s="65"/>
      <c r="L295" s="66"/>
      <c r="M295" s="66"/>
    </row>
    <row r="296" spans="1:14" x14ac:dyDescent="0.35">
      <c r="A296" s="22" t="s">
        <v>393</v>
      </c>
      <c r="B296" s="36" t="s">
        <v>394</v>
      </c>
      <c r="C296" s="65">
        <f>ROW(B137)</f>
        <v>137</v>
      </c>
      <c r="E296" s="66"/>
      <c r="F296" s="132"/>
      <c r="H296" s="20"/>
      <c r="I296" s="36"/>
      <c r="J296" s="65"/>
      <c r="L296" s="66"/>
      <c r="M296" s="66"/>
    </row>
    <row r="297" spans="1:14" ht="29" x14ac:dyDescent="0.35">
      <c r="A297" s="22" t="s">
        <v>395</v>
      </c>
      <c r="B297" s="22" t="s">
        <v>396</v>
      </c>
      <c r="C297" s="65" t="str">
        <f>ROW('C. HTT Harmonised Glossary'!B18)&amp;" for Harmonised Glossary"</f>
        <v>18 for Harmonised Glossary</v>
      </c>
      <c r="E297" s="66"/>
      <c r="H297" s="20"/>
      <c r="J297" s="65"/>
      <c r="L297" s="66"/>
    </row>
    <row r="298" spans="1:14" x14ac:dyDescent="0.35">
      <c r="A298" s="22" t="s">
        <v>397</v>
      </c>
      <c r="B298" s="36" t="s">
        <v>398</v>
      </c>
      <c r="C298" s="65">
        <f>ROW(B65)</f>
        <v>65</v>
      </c>
      <c r="E298" s="66"/>
      <c r="H298" s="20"/>
      <c r="I298" s="36"/>
      <c r="J298" s="65"/>
      <c r="L298" s="66"/>
    </row>
    <row r="299" spans="1:14" x14ac:dyDescent="0.35">
      <c r="A299" s="22" t="s">
        <v>399</v>
      </c>
      <c r="B299" s="36" t="s">
        <v>400</v>
      </c>
      <c r="C299" s="65">
        <f>ROW(B88)</f>
        <v>88</v>
      </c>
      <c r="E299" s="66"/>
      <c r="H299" s="20"/>
      <c r="I299" s="36"/>
      <c r="J299" s="65"/>
      <c r="L299" s="66"/>
    </row>
    <row r="300" spans="1:14" x14ac:dyDescent="0.35">
      <c r="A300" s="22" t="s">
        <v>401</v>
      </c>
      <c r="B300" s="36" t="s">
        <v>402</v>
      </c>
      <c r="C300" s="65" t="str">
        <f>ROW('B1. HTT Mortgage Assets'!B179)&amp; " for Mortgage Assets"</f>
        <v>179 for Mortgage Assets</v>
      </c>
      <c r="D300" s="65" t="str">
        <f>ROW('B2. HTT Public Sector Assets'!B166)&amp; " for Public Sector Assets"</f>
        <v>166 for Public Sector Assets</v>
      </c>
      <c r="E300" s="66"/>
      <c r="H300" s="20"/>
      <c r="I300" s="36"/>
      <c r="J300" s="65"/>
      <c r="K300" s="65"/>
      <c r="L300" s="66"/>
    </row>
    <row r="301" spans="1:14" hidden="1" outlineLevel="1" x14ac:dyDescent="0.35">
      <c r="A301" s="22" t="s">
        <v>403</v>
      </c>
      <c r="B301" s="36"/>
      <c r="C301" s="65"/>
      <c r="D301" s="65"/>
      <c r="E301" s="66"/>
      <c r="H301" s="20"/>
      <c r="I301" s="36"/>
      <c r="J301" s="65"/>
      <c r="K301" s="65"/>
      <c r="L301" s="66"/>
    </row>
    <row r="302" spans="1:14" hidden="1" outlineLevel="1" x14ac:dyDescent="0.35">
      <c r="A302" s="22" t="s">
        <v>404</v>
      </c>
      <c r="B302" s="36"/>
      <c r="C302" s="65"/>
      <c r="D302" s="65"/>
      <c r="E302" s="66"/>
      <c r="H302" s="20"/>
      <c r="I302" s="36"/>
      <c r="J302" s="65"/>
      <c r="K302" s="65"/>
      <c r="L302" s="66"/>
    </row>
    <row r="303" spans="1:14" hidden="1" outlineLevel="1" x14ac:dyDescent="0.35">
      <c r="A303" s="22" t="s">
        <v>405</v>
      </c>
      <c r="B303" s="36"/>
      <c r="C303" s="65"/>
      <c r="D303" s="65"/>
      <c r="E303" s="66"/>
      <c r="H303" s="20"/>
      <c r="I303" s="36"/>
      <c r="J303" s="65"/>
      <c r="K303" s="65"/>
      <c r="L303" s="66"/>
    </row>
    <row r="304" spans="1:14" hidden="1" outlineLevel="1" x14ac:dyDescent="0.35">
      <c r="A304" s="22" t="s">
        <v>406</v>
      </c>
      <c r="B304" s="36"/>
      <c r="C304" s="65"/>
      <c r="D304" s="65"/>
      <c r="E304" s="66"/>
      <c r="H304" s="20"/>
      <c r="I304" s="36"/>
      <c r="J304" s="65"/>
      <c r="K304" s="65"/>
      <c r="L304" s="66"/>
    </row>
    <row r="305" spans="1:13" hidden="1" outlineLevel="1" x14ac:dyDescent="0.35">
      <c r="A305" s="22" t="s">
        <v>407</v>
      </c>
      <c r="B305" s="36"/>
      <c r="C305" s="65"/>
      <c r="D305" s="65"/>
      <c r="E305" s="66"/>
      <c r="H305" s="20"/>
      <c r="I305" s="36"/>
      <c r="J305" s="65"/>
      <c r="K305" s="65"/>
      <c r="L305" s="66"/>
    </row>
    <row r="306" spans="1:13" hidden="1" outlineLevel="1" x14ac:dyDescent="0.35">
      <c r="A306" s="22" t="s">
        <v>408</v>
      </c>
      <c r="B306" s="36"/>
      <c r="C306" s="65"/>
      <c r="D306" s="65"/>
      <c r="E306" s="66"/>
      <c r="H306" s="20"/>
      <c r="I306" s="36"/>
      <c r="J306" s="65"/>
      <c r="K306" s="65"/>
      <c r="L306" s="66"/>
    </row>
    <row r="307" spans="1:13" hidden="1" outlineLevel="1" x14ac:dyDescent="0.35">
      <c r="A307" s="22" t="s">
        <v>409</v>
      </c>
      <c r="B307" s="36"/>
      <c r="C307" s="65"/>
      <c r="D307" s="65"/>
      <c r="E307" s="66"/>
      <c r="H307" s="20"/>
      <c r="I307" s="36"/>
      <c r="J307" s="65"/>
      <c r="K307" s="65"/>
      <c r="L307" s="66"/>
    </row>
    <row r="308" spans="1:13" hidden="1" outlineLevel="1" x14ac:dyDescent="0.35">
      <c r="A308" s="22" t="s">
        <v>410</v>
      </c>
      <c r="B308" s="36"/>
      <c r="C308" s="65"/>
      <c r="D308" s="65"/>
      <c r="E308" s="66"/>
      <c r="H308" s="20"/>
      <c r="I308" s="36"/>
      <c r="J308" s="65"/>
      <c r="K308" s="65"/>
      <c r="L308" s="66"/>
    </row>
    <row r="309" spans="1:13" hidden="1" outlineLevel="1" x14ac:dyDescent="0.35">
      <c r="A309" s="22" t="s">
        <v>411</v>
      </c>
      <c r="B309" s="36"/>
      <c r="C309" s="65"/>
      <c r="D309" s="65"/>
      <c r="E309" s="66"/>
      <c r="H309" s="20"/>
      <c r="I309" s="36"/>
      <c r="J309" s="65"/>
      <c r="K309" s="65"/>
      <c r="L309" s="66"/>
    </row>
    <row r="310" spans="1:13" hidden="1" outlineLevel="1" x14ac:dyDescent="0.35">
      <c r="A310" s="22" t="s">
        <v>412</v>
      </c>
      <c r="H310" s="20"/>
    </row>
    <row r="311" spans="1:13" ht="37" collapsed="1" x14ac:dyDescent="0.35">
      <c r="A311" s="34"/>
      <c r="B311" s="33" t="s">
        <v>29</v>
      </c>
      <c r="C311" s="34"/>
      <c r="D311" s="34"/>
      <c r="E311" s="34"/>
      <c r="F311" s="120"/>
      <c r="G311" s="121"/>
      <c r="H311" s="20"/>
      <c r="I311" s="26"/>
      <c r="J311" s="28"/>
      <c r="K311" s="28"/>
      <c r="L311" s="28"/>
      <c r="M311" s="28"/>
    </row>
    <row r="312" spans="1:13" x14ac:dyDescent="0.35">
      <c r="A312" s="22" t="s">
        <v>5</v>
      </c>
      <c r="B312" s="44" t="s">
        <v>413</v>
      </c>
      <c r="H312" s="20"/>
      <c r="I312" s="44"/>
      <c r="J312" s="65"/>
    </row>
    <row r="313" spans="1:13" outlineLevel="1" x14ac:dyDescent="0.35">
      <c r="A313" s="22" t="s">
        <v>414</v>
      </c>
      <c r="B313" s="44"/>
      <c r="C313" s="65"/>
      <c r="H313" s="20"/>
      <c r="I313" s="44"/>
      <c r="J313" s="65"/>
    </row>
    <row r="314" spans="1:13" outlineLevel="1" x14ac:dyDescent="0.35">
      <c r="A314" s="22" t="s">
        <v>415</v>
      </c>
      <c r="B314" s="44"/>
      <c r="C314" s="65"/>
      <c r="H314" s="20"/>
      <c r="I314" s="44"/>
      <c r="J314" s="65"/>
    </row>
    <row r="315" spans="1:13" outlineLevel="1" x14ac:dyDescent="0.35">
      <c r="A315" s="22" t="s">
        <v>416</v>
      </c>
      <c r="B315" s="44"/>
      <c r="C315" s="65"/>
      <c r="H315" s="20"/>
      <c r="I315" s="44"/>
      <c r="J315" s="65"/>
    </row>
    <row r="316" spans="1:13" outlineLevel="1" x14ac:dyDescent="0.35">
      <c r="A316" s="22" t="s">
        <v>417</v>
      </c>
      <c r="B316" s="44"/>
      <c r="C316" s="65"/>
      <c r="H316" s="20"/>
      <c r="I316" s="44"/>
      <c r="J316" s="65"/>
    </row>
    <row r="317" spans="1:13" outlineLevel="1" x14ac:dyDescent="0.35">
      <c r="A317" s="22" t="s">
        <v>418</v>
      </c>
      <c r="B317" s="44"/>
      <c r="C317" s="65"/>
      <c r="H317" s="20"/>
      <c r="I317" s="44"/>
      <c r="J317" s="65"/>
    </row>
    <row r="318" spans="1:13" outlineLevel="1" x14ac:dyDescent="0.35">
      <c r="A318" s="22" t="s">
        <v>419</v>
      </c>
      <c r="B318" s="44"/>
      <c r="C318" s="65"/>
      <c r="H318" s="20"/>
      <c r="I318" s="44"/>
      <c r="J318" s="65"/>
    </row>
    <row r="319" spans="1:13" ht="18.5" x14ac:dyDescent="0.35">
      <c r="A319" s="34"/>
      <c r="B319" s="33" t="s">
        <v>30</v>
      </c>
      <c r="C319" s="34"/>
      <c r="D319" s="34"/>
      <c r="E319" s="34"/>
      <c r="F319" s="120"/>
      <c r="G319" s="121"/>
      <c r="H319" s="20"/>
      <c r="I319" s="26"/>
      <c r="J319" s="28"/>
      <c r="K319" s="28"/>
      <c r="L319" s="28"/>
      <c r="M319" s="28"/>
    </row>
    <row r="320" spans="1:13" ht="15" customHeight="1" outlineLevel="1" x14ac:dyDescent="0.35">
      <c r="A320" s="40"/>
      <c r="B320" s="41" t="s">
        <v>420</v>
      </c>
      <c r="C320" s="40"/>
      <c r="D320" s="40"/>
      <c r="E320" s="42"/>
      <c r="F320" s="122"/>
      <c r="G320" s="122"/>
      <c r="H320" s="20"/>
      <c r="L320" s="20"/>
      <c r="M320" s="20"/>
    </row>
    <row r="321" spans="1:8" outlineLevel="1" x14ac:dyDescent="0.35">
      <c r="A321" s="22" t="s">
        <v>421</v>
      </c>
      <c r="B321" s="36" t="s">
        <v>422</v>
      </c>
      <c r="C321" s="36"/>
      <c r="H321" s="20"/>
    </row>
    <row r="322" spans="1:8" outlineLevel="1" x14ac:dyDescent="0.35">
      <c r="A322" s="22" t="s">
        <v>423</v>
      </c>
      <c r="B322" s="36" t="s">
        <v>424</v>
      </c>
      <c r="C322" s="36"/>
      <c r="H322" s="20"/>
    </row>
    <row r="323" spans="1:8" outlineLevel="1" x14ac:dyDescent="0.35">
      <c r="A323" s="22" t="s">
        <v>425</v>
      </c>
      <c r="B323" s="36" t="s">
        <v>426</v>
      </c>
      <c r="C323" s="36"/>
      <c r="H323" s="20"/>
    </row>
    <row r="324" spans="1:8" outlineLevel="1" x14ac:dyDescent="0.35">
      <c r="A324" s="22" t="s">
        <v>427</v>
      </c>
      <c r="B324" s="36" t="s">
        <v>428</v>
      </c>
      <c r="H324" s="20"/>
    </row>
    <row r="325" spans="1:8" outlineLevel="1" x14ac:dyDescent="0.35">
      <c r="A325" s="22" t="s">
        <v>429</v>
      </c>
      <c r="B325" s="36" t="s">
        <v>430</v>
      </c>
      <c r="H325" s="20"/>
    </row>
    <row r="326" spans="1:8" outlineLevel="1" x14ac:dyDescent="0.35">
      <c r="A326" s="22" t="s">
        <v>431</v>
      </c>
      <c r="B326" s="36" t="s">
        <v>432</v>
      </c>
      <c r="H326" s="20"/>
    </row>
    <row r="327" spans="1:8" outlineLevel="1" x14ac:dyDescent="0.35">
      <c r="A327" s="22" t="s">
        <v>433</v>
      </c>
      <c r="B327" s="36" t="s">
        <v>434</v>
      </c>
      <c r="H327" s="20"/>
    </row>
    <row r="328" spans="1:8" outlineLevel="1" x14ac:dyDescent="0.35">
      <c r="A328" s="22" t="s">
        <v>435</v>
      </c>
      <c r="B328" s="36" t="s">
        <v>436</v>
      </c>
      <c r="H328" s="20"/>
    </row>
    <row r="329" spans="1:8" outlineLevel="1" x14ac:dyDescent="0.35">
      <c r="A329" s="22" t="s">
        <v>437</v>
      </c>
      <c r="B329" s="36" t="s">
        <v>438</v>
      </c>
      <c r="H329" s="20"/>
    </row>
    <row r="330" spans="1:8" outlineLevel="1" x14ac:dyDescent="0.35">
      <c r="A330" s="22" t="s">
        <v>439</v>
      </c>
      <c r="B330" s="51" t="s">
        <v>440</v>
      </c>
      <c r="H330" s="20"/>
    </row>
    <row r="331" spans="1:8" outlineLevel="1" x14ac:dyDescent="0.35">
      <c r="A331" s="22" t="s">
        <v>441</v>
      </c>
      <c r="B331" s="51"/>
      <c r="H331" s="20"/>
    </row>
    <row r="332" spans="1:8" outlineLevel="1" x14ac:dyDescent="0.35">
      <c r="A332" s="22" t="s">
        <v>442</v>
      </c>
      <c r="B332" s="51"/>
      <c r="H332" s="20"/>
    </row>
    <row r="333" spans="1:8" outlineLevel="1" x14ac:dyDescent="0.35">
      <c r="A333" s="22" t="s">
        <v>443</v>
      </c>
      <c r="B333" s="51"/>
      <c r="H333" s="20"/>
    </row>
    <row r="334" spans="1:8" outlineLevel="1" x14ac:dyDescent="0.35">
      <c r="A334" s="22" t="s">
        <v>444</v>
      </c>
      <c r="B334" s="51"/>
      <c r="H334" s="20"/>
    </row>
    <row r="335" spans="1:8" outlineLevel="1" x14ac:dyDescent="0.35">
      <c r="A335" s="22" t="s">
        <v>445</v>
      </c>
      <c r="B335" s="51"/>
      <c r="H335" s="20"/>
    </row>
    <row r="336" spans="1:8" outlineLevel="1" x14ac:dyDescent="0.35">
      <c r="A336" s="22" t="s">
        <v>446</v>
      </c>
      <c r="B336" s="51"/>
      <c r="H336" s="20"/>
    </row>
    <row r="337" spans="1:8" outlineLevel="1" x14ac:dyDescent="0.35">
      <c r="A337" s="22" t="s">
        <v>447</v>
      </c>
      <c r="B337" s="51"/>
      <c r="H337" s="20"/>
    </row>
    <row r="338" spans="1:8" outlineLevel="1" x14ac:dyDescent="0.35">
      <c r="A338" s="22" t="s">
        <v>448</v>
      </c>
      <c r="B338" s="51"/>
      <c r="H338" s="20"/>
    </row>
    <row r="339" spans="1:8" outlineLevel="1" x14ac:dyDescent="0.35">
      <c r="A339" s="22" t="s">
        <v>449</v>
      </c>
      <c r="B339" s="51"/>
      <c r="H339" s="20"/>
    </row>
    <row r="340" spans="1:8" outlineLevel="1" x14ac:dyDescent="0.35">
      <c r="A340" s="22" t="s">
        <v>450</v>
      </c>
      <c r="B340" s="51"/>
      <c r="H340" s="20"/>
    </row>
    <row r="341" spans="1:8" outlineLevel="1" x14ac:dyDescent="0.35">
      <c r="A341" s="22" t="s">
        <v>451</v>
      </c>
      <c r="B341" s="51"/>
      <c r="H341" s="20"/>
    </row>
    <row r="342" spans="1:8" outlineLevel="1" x14ac:dyDescent="0.35">
      <c r="A342" s="22" t="s">
        <v>452</v>
      </c>
      <c r="B342" s="51"/>
      <c r="H342" s="20"/>
    </row>
    <row r="343" spans="1:8" outlineLevel="1" x14ac:dyDescent="0.35">
      <c r="A343" s="22" t="s">
        <v>453</v>
      </c>
      <c r="B343" s="51"/>
      <c r="H343" s="20"/>
    </row>
    <row r="344" spans="1:8" outlineLevel="1" x14ac:dyDescent="0.35">
      <c r="A344" s="22" t="s">
        <v>454</v>
      </c>
      <c r="B344" s="51"/>
      <c r="H344" s="20"/>
    </row>
    <row r="345" spans="1:8" outlineLevel="1" x14ac:dyDescent="0.35">
      <c r="A345" s="22" t="s">
        <v>455</v>
      </c>
      <c r="B345" s="51"/>
      <c r="H345" s="20"/>
    </row>
    <row r="346" spans="1:8" outlineLevel="1" x14ac:dyDescent="0.35">
      <c r="A346" s="22" t="s">
        <v>456</v>
      </c>
      <c r="B346" s="51"/>
      <c r="H346" s="20"/>
    </row>
    <row r="347" spans="1:8" outlineLevel="1" x14ac:dyDescent="0.35">
      <c r="A347" s="22" t="s">
        <v>457</v>
      </c>
      <c r="B347" s="51"/>
      <c r="H347" s="20"/>
    </row>
    <row r="348" spans="1:8" outlineLevel="1" x14ac:dyDescent="0.35">
      <c r="A348" s="22" t="s">
        <v>458</v>
      </c>
      <c r="B348" s="51"/>
      <c r="H348" s="20"/>
    </row>
    <row r="349" spans="1:8" outlineLevel="1" x14ac:dyDescent="0.35">
      <c r="A349" s="22" t="s">
        <v>459</v>
      </c>
      <c r="B349" s="51"/>
      <c r="H349" s="20"/>
    </row>
    <row r="350" spans="1:8" outlineLevel="1" x14ac:dyDescent="0.35">
      <c r="A350" s="22" t="s">
        <v>460</v>
      </c>
      <c r="B350" s="51"/>
      <c r="H350" s="20"/>
    </row>
    <row r="351" spans="1:8" outlineLevel="1" x14ac:dyDescent="0.35">
      <c r="A351" s="22" t="s">
        <v>461</v>
      </c>
      <c r="B351" s="51"/>
      <c r="H351" s="20"/>
    </row>
    <row r="352" spans="1:8" outlineLevel="1" x14ac:dyDescent="0.35">
      <c r="A352" s="22" t="s">
        <v>462</v>
      </c>
      <c r="B352" s="51"/>
      <c r="H352" s="20"/>
    </row>
    <row r="353" spans="1:8" outlineLevel="1" x14ac:dyDescent="0.35">
      <c r="A353" s="22" t="s">
        <v>463</v>
      </c>
      <c r="B353" s="51"/>
      <c r="H353" s="20"/>
    </row>
    <row r="354" spans="1:8" outlineLevel="1" x14ac:dyDescent="0.35">
      <c r="A354" s="22" t="s">
        <v>464</v>
      </c>
      <c r="B354" s="51"/>
      <c r="H354" s="20"/>
    </row>
    <row r="355" spans="1:8" outlineLevel="1" x14ac:dyDescent="0.35">
      <c r="A355" s="22" t="s">
        <v>465</v>
      </c>
      <c r="B355" s="51"/>
      <c r="H355" s="20"/>
    </row>
    <row r="356" spans="1:8" outlineLevel="1" x14ac:dyDescent="0.35">
      <c r="A356" s="22" t="s">
        <v>466</v>
      </c>
      <c r="B356" s="51"/>
      <c r="H356" s="20"/>
    </row>
    <row r="357" spans="1:8" outlineLevel="1" x14ac:dyDescent="0.35">
      <c r="A357" s="22" t="s">
        <v>467</v>
      </c>
      <c r="B357" s="51"/>
      <c r="H357" s="20"/>
    </row>
    <row r="358" spans="1:8" outlineLevel="1" x14ac:dyDescent="0.35">
      <c r="A358" s="22" t="s">
        <v>468</v>
      </c>
      <c r="B358" s="51"/>
      <c r="H358" s="20"/>
    </row>
    <row r="359" spans="1:8" outlineLevel="1" x14ac:dyDescent="0.35">
      <c r="A359" s="22" t="s">
        <v>469</v>
      </c>
      <c r="B359" s="51"/>
      <c r="H359" s="20"/>
    </row>
    <row r="360" spans="1:8" outlineLevel="1" x14ac:dyDescent="0.35">
      <c r="A360" s="22" t="s">
        <v>470</v>
      </c>
      <c r="B360" s="51"/>
      <c r="H360" s="20"/>
    </row>
    <row r="361" spans="1:8" outlineLevel="1" x14ac:dyDescent="0.35">
      <c r="A361" s="22" t="s">
        <v>471</v>
      </c>
      <c r="B361" s="51"/>
      <c r="H361" s="20"/>
    </row>
    <row r="362" spans="1:8" outlineLevel="1" x14ac:dyDescent="0.35">
      <c r="A362" s="22" t="s">
        <v>472</v>
      </c>
      <c r="B362" s="51"/>
      <c r="H362" s="20"/>
    </row>
    <row r="363" spans="1:8" outlineLevel="1" x14ac:dyDescent="0.35">
      <c r="A363" s="22" t="s">
        <v>473</v>
      </c>
      <c r="B363" s="51"/>
      <c r="H363" s="20"/>
    </row>
    <row r="364" spans="1:8" outlineLevel="1" x14ac:dyDescent="0.35">
      <c r="A364" s="22" t="s">
        <v>474</v>
      </c>
      <c r="B364" s="51"/>
      <c r="H364" s="20"/>
    </row>
    <row r="365" spans="1:8" outlineLevel="1" x14ac:dyDescent="0.35">
      <c r="A365" s="22" t="s">
        <v>475</v>
      </c>
      <c r="B365" s="51"/>
      <c r="H365" s="20"/>
    </row>
    <row r="366" spans="1:8" x14ac:dyDescent="0.35">
      <c r="H366" s="20"/>
    </row>
    <row r="367" spans="1:8" x14ac:dyDescent="0.35">
      <c r="H367" s="20"/>
    </row>
    <row r="368" spans="1:8" x14ac:dyDescent="0.35">
      <c r="H368" s="20"/>
    </row>
    <row r="369" spans="8:8" x14ac:dyDescent="0.35">
      <c r="H369" s="20"/>
    </row>
    <row r="370" spans="8:8" x14ac:dyDescent="0.35">
      <c r="H370" s="20"/>
    </row>
    <row r="371" spans="8:8" x14ac:dyDescent="0.35">
      <c r="H371" s="20"/>
    </row>
    <row r="372" spans="8:8" x14ac:dyDescent="0.35">
      <c r="H372" s="20"/>
    </row>
    <row r="373" spans="8:8" x14ac:dyDescent="0.35">
      <c r="H373" s="20"/>
    </row>
    <row r="374" spans="8:8" x14ac:dyDescent="0.35">
      <c r="H374" s="20"/>
    </row>
    <row r="375" spans="8:8" x14ac:dyDescent="0.35">
      <c r="H375" s="20"/>
    </row>
    <row r="376" spans="8:8" x14ac:dyDescent="0.35">
      <c r="H376" s="20"/>
    </row>
    <row r="377" spans="8:8" x14ac:dyDescent="0.35">
      <c r="H377" s="20"/>
    </row>
    <row r="378" spans="8:8" x14ac:dyDescent="0.35">
      <c r="H378" s="20"/>
    </row>
    <row r="379" spans="8:8" x14ac:dyDescent="0.35">
      <c r="H379" s="20"/>
    </row>
    <row r="380" spans="8:8" x14ac:dyDescent="0.35">
      <c r="H380" s="20"/>
    </row>
    <row r="381" spans="8:8" x14ac:dyDescent="0.35">
      <c r="H381" s="20"/>
    </row>
    <row r="382" spans="8:8" x14ac:dyDescent="0.35">
      <c r="H382" s="20"/>
    </row>
    <row r="383" spans="8:8" x14ac:dyDescent="0.35">
      <c r="H383" s="20"/>
    </row>
    <row r="384" spans="8:8" x14ac:dyDescent="0.35">
      <c r="H384" s="20"/>
    </row>
    <row r="385" spans="8:8" x14ac:dyDescent="0.35">
      <c r="H385" s="20"/>
    </row>
    <row r="386" spans="8:8" x14ac:dyDescent="0.35">
      <c r="H386" s="20"/>
    </row>
    <row r="387" spans="8:8" x14ac:dyDescent="0.35">
      <c r="H387" s="20"/>
    </row>
    <row r="388" spans="8:8" x14ac:dyDescent="0.35">
      <c r="H388" s="20"/>
    </row>
    <row r="389" spans="8:8" x14ac:dyDescent="0.35">
      <c r="H389" s="20"/>
    </row>
    <row r="390" spans="8:8" x14ac:dyDescent="0.35">
      <c r="H390" s="20"/>
    </row>
    <row r="391" spans="8:8" x14ac:dyDescent="0.35">
      <c r="H391" s="20"/>
    </row>
    <row r="392" spans="8:8" x14ac:dyDescent="0.35">
      <c r="H392" s="20"/>
    </row>
    <row r="393" spans="8:8" x14ac:dyDescent="0.35">
      <c r="H393" s="20"/>
    </row>
    <row r="394" spans="8:8" x14ac:dyDescent="0.35">
      <c r="H394" s="20"/>
    </row>
    <row r="395" spans="8:8" x14ac:dyDescent="0.35">
      <c r="H395" s="20"/>
    </row>
    <row r="396" spans="8:8" x14ac:dyDescent="0.35">
      <c r="H396" s="20"/>
    </row>
    <row r="397" spans="8:8" x14ac:dyDescent="0.35">
      <c r="H397" s="20"/>
    </row>
    <row r="398" spans="8:8" x14ac:dyDescent="0.35">
      <c r="H398" s="20"/>
    </row>
    <row r="399" spans="8:8" x14ac:dyDescent="0.35">
      <c r="H399" s="20"/>
    </row>
    <row r="400" spans="8:8" x14ac:dyDescent="0.35">
      <c r="H400" s="20"/>
    </row>
    <row r="401" spans="8:8" x14ac:dyDescent="0.35">
      <c r="H401" s="20"/>
    </row>
    <row r="402" spans="8:8" x14ac:dyDescent="0.35">
      <c r="H402" s="20"/>
    </row>
    <row r="403" spans="8:8" x14ac:dyDescent="0.35">
      <c r="H403" s="20"/>
    </row>
    <row r="404" spans="8:8" x14ac:dyDescent="0.35">
      <c r="H404" s="20"/>
    </row>
    <row r="405" spans="8:8" x14ac:dyDescent="0.35">
      <c r="H405" s="20"/>
    </row>
    <row r="406" spans="8:8" x14ac:dyDescent="0.35">
      <c r="H406" s="20"/>
    </row>
    <row r="407" spans="8:8" x14ac:dyDescent="0.35">
      <c r="H407" s="20"/>
    </row>
    <row r="408" spans="8:8" x14ac:dyDescent="0.35">
      <c r="H408" s="20"/>
    </row>
    <row r="409" spans="8:8" x14ac:dyDescent="0.35">
      <c r="H409" s="20"/>
    </row>
    <row r="410" spans="8:8" x14ac:dyDescent="0.35">
      <c r="H410" s="20"/>
    </row>
    <row r="411" spans="8:8" x14ac:dyDescent="0.35">
      <c r="H411" s="20"/>
    </row>
    <row r="412" spans="8:8" x14ac:dyDescent="0.35">
      <c r="H412" s="20"/>
    </row>
    <row r="413" spans="8:8" x14ac:dyDescent="0.35">
      <c r="H413" s="20"/>
    </row>
  </sheetData>
  <protectedRanges>
    <protectedRange sqref="B243:C243 C240:C241" name="Range10"/>
  </protectedRanges>
  <mergeCells count="1">
    <mergeCell ref="B59:C59"/>
  </mergeCell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60" display="'B1. HTT Mortgage Assets'!B16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display="CRR Compliance" xr:uid="{00000000-0004-0000-0100-000011000000}"/>
    <hyperlink ref="B29" r:id="rId3" xr:uid="{00000000-0004-0000-0100-000012000000}"/>
    <hyperlink ref="B10" location="'A. HTT General'!B311" display="5. References to Capital Requirements Regulation (CRR) 129(1)" xr:uid="{00000000-0004-0000-0100-000013000000}"/>
    <hyperlink ref="F292" location="'A. HTT General'!B18" display="'A. HTT General'!B18" xr:uid="{00000000-0004-0000-0100-000014000000}"/>
    <hyperlink ref="D292" location="'B1. HTT Mortgage Assets'!B267" display="'B1. HTT Mortgage Assets'!B267" xr:uid="{00000000-0004-0000-0100-000015000000}"/>
    <hyperlink ref="C292" location="'B1. HTT Mortgage Assets'!B166" display="'B1. HTT Mortgage Assets'!B166" xr:uid="{00000000-0004-0000-0100-000016000000}"/>
    <hyperlink ref="F293" location="'B2. HTT Public Sector Assets'!B129" display="'B2. HTT Public Sector Assets'!B129" xr:uid="{00000000-0004-0000-0100-000017000000}"/>
    <hyperlink ref="C293" location="'B1. HTT Mortgage Assets'!B130" display="'B1. HTT Mortgage Assets'!B130" xr:uid="{00000000-0004-0000-0100-000018000000}"/>
    <hyperlink ref="C288" location="'A. HTT General'!A38" display="'A. HTT General'!A38" xr:uid="{00000000-0004-0000-0100-000019000000}"/>
    <hyperlink ref="D293" location="'A. HTT General'!B228" display="'A. HTT General'!B228" xr:uid="{00000000-0004-0000-0100-00001A000000}"/>
    <hyperlink ref="C294" location="'A. HTT General'!B111" display="'A. HTT General'!B111" xr:uid="{00000000-0004-0000-0100-00001B000000}"/>
    <hyperlink ref="C16" r:id="rId4" xr:uid="{00000000-0004-0000-0100-00001C000000}"/>
    <hyperlink ref="C29" r:id="rId5" xr:uid="{00000000-0004-0000-0100-00001D000000}"/>
    <hyperlink ref="C229" r:id="rId6" xr:uid="{00000000-0004-0000-0100-00001E000000}"/>
  </hyperlinks>
  <pageMargins left="0.70866141732283472" right="0.70866141732283472" top="0.55118110236220474" bottom="0.35433070866141736" header="0.11811023622047245" footer="0.31496062992125984"/>
  <pageSetup paperSize="9" scale="50" fitToHeight="4" orientation="landscape" r:id="rId7"/>
  <rowBreaks count="3" manualBreakCount="3">
    <brk id="64" max="6" man="1"/>
    <brk id="172" max="6" man="1"/>
    <brk id="284"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578"/>
  <sheetViews>
    <sheetView topLeftCell="A10" zoomScale="90" zoomScaleNormal="90" zoomScaleSheetLayoutView="90" workbookViewId="0">
      <selection activeCell="C472" sqref="C472"/>
    </sheetView>
  </sheetViews>
  <sheetFormatPr baseColWidth="10" defaultColWidth="8.81640625" defaultRowHeight="14.5" outlineLevelRow="1" x14ac:dyDescent="0.35"/>
  <cols>
    <col min="1" max="1" width="13.81640625" style="22" customWidth="1"/>
    <col min="2" max="2" width="60.81640625" style="22" customWidth="1"/>
    <col min="3" max="3" width="41" style="22" customWidth="1"/>
    <col min="4" max="4" width="40.81640625" style="22" customWidth="1"/>
    <col min="5" max="5" width="6.7265625" style="22" customWidth="1"/>
    <col min="6" max="6" width="41.54296875" style="101" customWidth="1"/>
    <col min="7" max="7" width="41.54296875" style="111" customWidth="1"/>
    <col min="8" max="16384" width="8.81640625" style="52"/>
  </cols>
  <sheetData>
    <row r="1" spans="1:7" ht="31" x14ac:dyDescent="0.35">
      <c r="A1" s="19" t="s">
        <v>476</v>
      </c>
      <c r="B1" s="19"/>
      <c r="C1" s="20"/>
      <c r="D1" s="20"/>
      <c r="E1" s="20"/>
      <c r="F1" s="560" t="s">
        <v>1852</v>
      </c>
    </row>
    <row r="2" spans="1:7" ht="15" thickBot="1" x14ac:dyDescent="0.4">
      <c r="A2" s="20"/>
      <c r="B2" s="20"/>
      <c r="C2" s="20"/>
      <c r="D2" s="20"/>
      <c r="E2" s="20"/>
      <c r="F2" s="111"/>
    </row>
    <row r="3" spans="1:7" ht="19" thickBot="1" x14ac:dyDescent="0.4">
      <c r="A3" s="23"/>
      <c r="B3" s="24" t="s">
        <v>22</v>
      </c>
      <c r="C3" s="25" t="s">
        <v>1231</v>
      </c>
      <c r="D3" s="23"/>
      <c r="E3" s="23"/>
      <c r="F3" s="111"/>
      <c r="G3" s="118"/>
    </row>
    <row r="4" spans="1:7" ht="15" thickBot="1" x14ac:dyDescent="0.4"/>
    <row r="5" spans="1:7" ht="18.5" x14ac:dyDescent="0.35">
      <c r="A5" s="26"/>
      <c r="B5" s="27" t="s">
        <v>477</v>
      </c>
      <c r="C5" s="26"/>
      <c r="E5" s="28"/>
      <c r="F5" s="119"/>
    </row>
    <row r="6" spans="1:7" x14ac:dyDescent="0.35">
      <c r="B6" s="29" t="s">
        <v>478</v>
      </c>
    </row>
    <row r="7" spans="1:7" x14ac:dyDescent="0.35">
      <c r="B7" s="68" t="s">
        <v>479</v>
      </c>
    </row>
    <row r="8" spans="1:7" ht="15" thickBot="1" x14ac:dyDescent="0.4">
      <c r="B8" s="69" t="s">
        <v>480</v>
      </c>
    </row>
    <row r="9" spans="1:7" x14ac:dyDescent="0.35">
      <c r="B9" s="32"/>
    </row>
    <row r="10" spans="1:7" ht="37" x14ac:dyDescent="0.35">
      <c r="A10" s="33" t="s">
        <v>31</v>
      </c>
      <c r="B10" s="33" t="s">
        <v>478</v>
      </c>
      <c r="C10" s="34"/>
      <c r="D10" s="34"/>
      <c r="E10" s="34"/>
      <c r="F10" s="120"/>
      <c r="G10" s="121"/>
    </row>
    <row r="11" spans="1:7" ht="15" customHeight="1" x14ac:dyDescent="0.35">
      <c r="A11" s="40"/>
      <c r="B11" s="41" t="s">
        <v>481</v>
      </c>
      <c r="C11" s="40" t="s">
        <v>61</v>
      </c>
      <c r="D11" s="40"/>
      <c r="E11" s="40"/>
      <c r="F11" s="122" t="s">
        <v>482</v>
      </c>
      <c r="G11" s="122"/>
    </row>
    <row r="12" spans="1:7" x14ac:dyDescent="0.35">
      <c r="A12" s="22" t="s">
        <v>483</v>
      </c>
      <c r="B12" s="22" t="s">
        <v>484</v>
      </c>
      <c r="C12" s="99">
        <v>32135.46</v>
      </c>
      <c r="F12" s="113">
        <f>IF($C$15=0,"",IF(C12="[for completion]","",C12/$C$15))</f>
        <v>0.97982208258987646</v>
      </c>
    </row>
    <row r="13" spans="1:7" x14ac:dyDescent="0.35">
      <c r="A13" s="22" t="s">
        <v>485</v>
      </c>
      <c r="B13" s="22" t="s">
        <v>486</v>
      </c>
      <c r="C13" s="99">
        <v>661.78</v>
      </c>
      <c r="F13" s="113">
        <f>IF($C$15=0,"",IF(C13="[for completion]","",C13/$C$15))</f>
        <v>2.0177917410123536E-2</v>
      </c>
    </row>
    <row r="14" spans="1:7" x14ac:dyDescent="0.35">
      <c r="A14" s="22" t="s">
        <v>487</v>
      </c>
      <c r="B14" s="22" t="s">
        <v>92</v>
      </c>
      <c r="C14" s="107"/>
      <c r="F14" s="113">
        <f>IF($C$15=0,"",IF(C14="[for completion]","",C14/$C$15))</f>
        <v>0</v>
      </c>
    </row>
    <row r="15" spans="1:7" x14ac:dyDescent="0.35">
      <c r="A15" s="22" t="s">
        <v>488</v>
      </c>
      <c r="B15" s="70" t="s">
        <v>94</v>
      </c>
      <c r="C15" s="99">
        <f>SUM(C12:C14)</f>
        <v>32797.24</v>
      </c>
      <c r="F15" s="108">
        <f>SUM(F12:F14)</f>
        <v>1</v>
      </c>
    </row>
    <row r="16" spans="1:7" hidden="1" outlineLevel="1" x14ac:dyDescent="0.35">
      <c r="A16" s="22" t="s">
        <v>489</v>
      </c>
      <c r="B16" s="51" t="s">
        <v>490</v>
      </c>
      <c r="F16" s="113">
        <f t="shared" ref="F16:F26" si="0">IF($C$15=0,"",IF(C16="[for completion]","",C16/$C$15))</f>
        <v>0</v>
      </c>
    </row>
    <row r="17" spans="1:7" hidden="1" outlineLevel="1" x14ac:dyDescent="0.35">
      <c r="A17" s="22" t="s">
        <v>491</v>
      </c>
      <c r="B17" s="51" t="s">
        <v>1227</v>
      </c>
      <c r="F17" s="113">
        <f t="shared" si="0"/>
        <v>0</v>
      </c>
    </row>
    <row r="18" spans="1:7" hidden="1" outlineLevel="1" x14ac:dyDescent="0.35">
      <c r="A18" s="22" t="s">
        <v>492</v>
      </c>
      <c r="B18" s="51" t="s">
        <v>96</v>
      </c>
      <c r="F18" s="113">
        <f t="shared" si="0"/>
        <v>0</v>
      </c>
    </row>
    <row r="19" spans="1:7" hidden="1" outlineLevel="1" x14ac:dyDescent="0.35">
      <c r="A19" s="22" t="s">
        <v>493</v>
      </c>
      <c r="B19" s="51" t="s">
        <v>96</v>
      </c>
      <c r="F19" s="113">
        <f t="shared" si="0"/>
        <v>0</v>
      </c>
    </row>
    <row r="20" spans="1:7" hidden="1" outlineLevel="1" x14ac:dyDescent="0.35">
      <c r="A20" s="22" t="s">
        <v>494</v>
      </c>
      <c r="B20" s="51" t="s">
        <v>96</v>
      </c>
      <c r="F20" s="113">
        <f t="shared" si="0"/>
        <v>0</v>
      </c>
    </row>
    <row r="21" spans="1:7" hidden="1" outlineLevel="1" x14ac:dyDescent="0.35">
      <c r="A21" s="22" t="s">
        <v>495</v>
      </c>
      <c r="B21" s="51" t="s">
        <v>96</v>
      </c>
      <c r="F21" s="113">
        <f t="shared" si="0"/>
        <v>0</v>
      </c>
    </row>
    <row r="22" spans="1:7" hidden="1" outlineLevel="1" x14ac:dyDescent="0.35">
      <c r="A22" s="22" t="s">
        <v>496</v>
      </c>
      <c r="B22" s="51" t="s">
        <v>96</v>
      </c>
      <c r="F22" s="113">
        <f t="shared" si="0"/>
        <v>0</v>
      </c>
    </row>
    <row r="23" spans="1:7" hidden="1" outlineLevel="1" x14ac:dyDescent="0.35">
      <c r="A23" s="22" t="s">
        <v>497</v>
      </c>
      <c r="B23" s="51" t="s">
        <v>96</v>
      </c>
      <c r="F23" s="113">
        <f t="shared" si="0"/>
        <v>0</v>
      </c>
    </row>
    <row r="24" spans="1:7" hidden="1" outlineLevel="1" x14ac:dyDescent="0.35">
      <c r="A24" s="22" t="s">
        <v>498</v>
      </c>
      <c r="B24" s="51" t="s">
        <v>96</v>
      </c>
      <c r="F24" s="113">
        <f t="shared" si="0"/>
        <v>0</v>
      </c>
    </row>
    <row r="25" spans="1:7" hidden="1" outlineLevel="1" x14ac:dyDescent="0.35">
      <c r="A25" s="22" t="s">
        <v>499</v>
      </c>
      <c r="B25" s="51" t="s">
        <v>96</v>
      </c>
      <c r="F25" s="113">
        <f t="shared" si="0"/>
        <v>0</v>
      </c>
    </row>
    <row r="26" spans="1:7" hidden="1" outlineLevel="1" x14ac:dyDescent="0.35">
      <c r="A26" s="22" t="s">
        <v>500</v>
      </c>
      <c r="B26" s="51" t="s">
        <v>96</v>
      </c>
      <c r="C26" s="52"/>
      <c r="D26" s="52"/>
      <c r="E26" s="52"/>
      <c r="F26" s="113">
        <f t="shared" si="0"/>
        <v>0</v>
      </c>
    </row>
    <row r="27" spans="1:7" ht="15" customHeight="1" collapsed="1" x14ac:dyDescent="0.35">
      <c r="A27" s="40"/>
      <c r="B27" s="41" t="s">
        <v>501</v>
      </c>
      <c r="C27" s="40" t="s">
        <v>502</v>
      </c>
      <c r="D27" s="40" t="s">
        <v>503</v>
      </c>
      <c r="E27" s="42"/>
      <c r="F27" s="125" t="s">
        <v>504</v>
      </c>
      <c r="G27" s="122"/>
    </row>
    <row r="28" spans="1:7" x14ac:dyDescent="0.35">
      <c r="A28" s="22" t="s">
        <v>505</v>
      </c>
      <c r="B28" s="22" t="s">
        <v>506</v>
      </c>
      <c r="C28" s="99">
        <v>402297</v>
      </c>
      <c r="D28" s="22">
        <v>174</v>
      </c>
      <c r="F28" s="99">
        <f>C28+D28</f>
        <v>402471</v>
      </c>
    </row>
    <row r="29" spans="1:7" outlineLevel="1" x14ac:dyDescent="0.35">
      <c r="A29" s="22" t="s">
        <v>507</v>
      </c>
      <c r="B29" s="36" t="s">
        <v>508</v>
      </c>
    </row>
    <row r="30" spans="1:7" outlineLevel="1" x14ac:dyDescent="0.35">
      <c r="A30" s="22" t="s">
        <v>509</v>
      </c>
      <c r="B30" s="36" t="s">
        <v>510</v>
      </c>
    </row>
    <row r="31" spans="1:7" outlineLevel="1" x14ac:dyDescent="0.35">
      <c r="A31" s="22" t="s">
        <v>511</v>
      </c>
      <c r="B31" s="36"/>
    </row>
    <row r="32" spans="1:7" outlineLevel="1" x14ac:dyDescent="0.35">
      <c r="A32" s="22" t="s">
        <v>512</v>
      </c>
      <c r="B32" s="36"/>
    </row>
    <row r="33" spans="1:7" outlineLevel="1" x14ac:dyDescent="0.35">
      <c r="A33" s="22" t="s">
        <v>513</v>
      </c>
      <c r="B33" s="36"/>
    </row>
    <row r="34" spans="1:7" outlineLevel="1" x14ac:dyDescent="0.35">
      <c r="A34" s="22" t="s">
        <v>514</v>
      </c>
      <c r="B34" s="36"/>
    </row>
    <row r="35" spans="1:7" ht="15" customHeight="1" x14ac:dyDescent="0.35">
      <c r="A35" s="40"/>
      <c r="B35" s="41" t="s">
        <v>515</v>
      </c>
      <c r="C35" s="40" t="s">
        <v>1402</v>
      </c>
      <c r="D35" s="40" t="s">
        <v>1403</v>
      </c>
      <c r="E35" s="42"/>
      <c r="F35" s="40" t="s">
        <v>1404</v>
      </c>
      <c r="G35" s="122"/>
    </row>
    <row r="36" spans="1:7" x14ac:dyDescent="0.35">
      <c r="A36" s="22" t="s">
        <v>518</v>
      </c>
      <c r="B36" s="22" t="s">
        <v>519</v>
      </c>
      <c r="C36" s="101">
        <v>2.6935678449933093E-3</v>
      </c>
      <c r="D36" s="101">
        <v>4.7322292400041504E-3</v>
      </c>
      <c r="E36" s="101"/>
      <c r="F36" s="101">
        <v>5.1153091363872732E-3</v>
      </c>
    </row>
    <row r="37" spans="1:7" outlineLevel="1" x14ac:dyDescent="0.35">
      <c r="A37" s="22" t="s">
        <v>520</v>
      </c>
    </row>
    <row r="38" spans="1:7" outlineLevel="1" x14ac:dyDescent="0.35">
      <c r="A38" s="22" t="s">
        <v>521</v>
      </c>
    </row>
    <row r="39" spans="1:7" outlineLevel="1" x14ac:dyDescent="0.35">
      <c r="A39" s="22" t="s">
        <v>522</v>
      </c>
    </row>
    <row r="40" spans="1:7" outlineLevel="1" x14ac:dyDescent="0.35">
      <c r="A40" s="22" t="s">
        <v>523</v>
      </c>
    </row>
    <row r="41" spans="1:7" outlineLevel="1" x14ac:dyDescent="0.35">
      <c r="A41" s="22" t="s">
        <v>524</v>
      </c>
    </row>
    <row r="42" spans="1:7" outlineLevel="1" x14ac:dyDescent="0.35">
      <c r="A42" s="22" t="s">
        <v>525</v>
      </c>
    </row>
    <row r="43" spans="1:7" ht="15" customHeight="1" x14ac:dyDescent="0.35">
      <c r="A43" s="40"/>
      <c r="B43" s="41" t="s">
        <v>526</v>
      </c>
      <c r="C43" s="40" t="s">
        <v>516</v>
      </c>
      <c r="D43" s="40" t="s">
        <v>517</v>
      </c>
      <c r="E43" s="42"/>
      <c r="F43" s="122" t="s">
        <v>482</v>
      </c>
      <c r="G43" s="122"/>
    </row>
    <row r="44" spans="1:7" x14ac:dyDescent="0.35">
      <c r="A44" s="22" t="s">
        <v>527</v>
      </c>
      <c r="B44" s="71" t="s">
        <v>528</v>
      </c>
      <c r="C44" s="109">
        <f>SUM(C45:C72)</f>
        <v>0.99999999999999989</v>
      </c>
      <c r="D44" s="110">
        <f>SUM(D45:D72)</f>
        <v>1</v>
      </c>
      <c r="F44" s="110">
        <f>SUM(F45:F72)</f>
        <v>1.0001001760343746</v>
      </c>
      <c r="G44" s="101"/>
    </row>
    <row r="45" spans="1:7" x14ac:dyDescent="0.35">
      <c r="A45" s="22" t="s">
        <v>529</v>
      </c>
      <c r="B45" s="22" t="s">
        <v>530</v>
      </c>
      <c r="G45" s="101"/>
    </row>
    <row r="46" spans="1:7" x14ac:dyDescent="0.35">
      <c r="A46" s="22" t="s">
        <v>531</v>
      </c>
      <c r="B46" s="22" t="s">
        <v>532</v>
      </c>
      <c r="C46" s="101">
        <v>2.1047294027703153E-2</v>
      </c>
      <c r="F46" s="538">
        <v>2.0622778377251762E-2</v>
      </c>
      <c r="G46" s="101"/>
    </row>
    <row r="47" spans="1:7" x14ac:dyDescent="0.35">
      <c r="A47" s="22" t="s">
        <v>533</v>
      </c>
      <c r="B47" s="22" t="s">
        <v>534</v>
      </c>
      <c r="C47" s="101"/>
      <c r="F47" s="96"/>
      <c r="G47" s="101"/>
    </row>
    <row r="48" spans="1:7" x14ac:dyDescent="0.35">
      <c r="A48" s="22" t="s">
        <v>535</v>
      </c>
      <c r="B48" s="22" t="s">
        <v>536</v>
      </c>
      <c r="C48" s="101"/>
      <c r="F48" s="96"/>
      <c r="G48" s="101"/>
    </row>
    <row r="49" spans="1:7" x14ac:dyDescent="0.35">
      <c r="A49" s="22" t="s">
        <v>537</v>
      </c>
      <c r="B49" s="22" t="s">
        <v>538</v>
      </c>
      <c r="C49" s="101"/>
      <c r="F49" s="96"/>
      <c r="G49" s="101"/>
    </row>
    <row r="50" spans="1:7" x14ac:dyDescent="0.35">
      <c r="A50" s="22" t="s">
        <v>539</v>
      </c>
      <c r="B50" s="22" t="s">
        <v>540</v>
      </c>
      <c r="C50" s="101"/>
      <c r="F50" s="96"/>
      <c r="G50" s="101"/>
    </row>
    <row r="51" spans="1:7" x14ac:dyDescent="0.35">
      <c r="A51" s="22" t="s">
        <v>541</v>
      </c>
      <c r="B51" s="22" t="s">
        <v>542</v>
      </c>
      <c r="C51" s="101"/>
      <c r="F51" s="96"/>
      <c r="G51" s="101"/>
    </row>
    <row r="52" spans="1:7" x14ac:dyDescent="0.35">
      <c r="A52" s="22" t="s">
        <v>543</v>
      </c>
      <c r="B52" s="22" t="s">
        <v>544</v>
      </c>
      <c r="C52" s="101"/>
      <c r="F52" s="96"/>
      <c r="G52" s="101"/>
    </row>
    <row r="53" spans="1:7" x14ac:dyDescent="0.35">
      <c r="A53" s="22" t="s">
        <v>545</v>
      </c>
      <c r="B53" s="22" t="s">
        <v>546</v>
      </c>
      <c r="C53" s="101"/>
      <c r="F53" s="96"/>
      <c r="G53" s="101"/>
    </row>
    <row r="54" spans="1:7" x14ac:dyDescent="0.35">
      <c r="A54" s="22" t="s">
        <v>547</v>
      </c>
      <c r="B54" s="22" t="s">
        <v>548</v>
      </c>
      <c r="C54" s="101">
        <v>0.97813716254253369</v>
      </c>
      <c r="D54" s="101">
        <v>1</v>
      </c>
      <c r="F54" s="538">
        <v>0.97867831023889174</v>
      </c>
      <c r="G54" s="101"/>
    </row>
    <row r="55" spans="1:7" x14ac:dyDescent="0.35">
      <c r="A55" s="22" t="s">
        <v>549</v>
      </c>
      <c r="B55" s="22" t="s">
        <v>550</v>
      </c>
      <c r="C55" s="101"/>
      <c r="F55" s="538"/>
      <c r="G55" s="101"/>
    </row>
    <row r="56" spans="1:7" x14ac:dyDescent="0.35">
      <c r="A56" s="22" t="s">
        <v>551</v>
      </c>
      <c r="B56" s="22" t="s">
        <v>552</v>
      </c>
      <c r="C56" s="101"/>
      <c r="F56" s="538"/>
      <c r="G56" s="101"/>
    </row>
    <row r="57" spans="1:7" x14ac:dyDescent="0.35">
      <c r="A57" s="22" t="s">
        <v>553</v>
      </c>
      <c r="B57" s="22" t="s">
        <v>554</v>
      </c>
      <c r="C57" s="101">
        <v>8.1554342976307393E-4</v>
      </c>
      <c r="F57" s="538">
        <v>7.9908741823117612E-4</v>
      </c>
      <c r="G57" s="101"/>
    </row>
    <row r="58" spans="1:7" x14ac:dyDescent="0.35">
      <c r="A58" s="22" t="s">
        <v>555</v>
      </c>
      <c r="B58" s="22" t="s">
        <v>556</v>
      </c>
      <c r="C58" s="101"/>
      <c r="F58" s="96"/>
      <c r="G58" s="101"/>
    </row>
    <row r="59" spans="1:7" x14ac:dyDescent="0.35">
      <c r="A59" s="22" t="s">
        <v>557</v>
      </c>
      <c r="B59" s="22" t="s">
        <v>558</v>
      </c>
      <c r="C59" s="101"/>
      <c r="F59" s="22"/>
      <c r="G59" s="101"/>
    </row>
    <row r="60" spans="1:7" x14ac:dyDescent="0.35">
      <c r="A60" s="22" t="s">
        <v>559</v>
      </c>
      <c r="B60" s="22" t="s">
        <v>3</v>
      </c>
      <c r="C60" s="101"/>
      <c r="F60" s="22"/>
      <c r="G60" s="101"/>
    </row>
    <row r="61" spans="1:7" x14ac:dyDescent="0.35">
      <c r="A61" s="22" t="s">
        <v>560</v>
      </c>
      <c r="B61" s="22" t="s">
        <v>561</v>
      </c>
      <c r="C61" s="101"/>
      <c r="F61" s="22"/>
      <c r="G61" s="101"/>
    </row>
    <row r="62" spans="1:7" x14ac:dyDescent="0.35">
      <c r="A62" s="22" t="s">
        <v>562</v>
      </c>
      <c r="B62" s="22" t="s">
        <v>563</v>
      </c>
      <c r="C62" s="101"/>
      <c r="F62" s="22"/>
      <c r="G62" s="101"/>
    </row>
    <row r="63" spans="1:7" x14ac:dyDescent="0.35">
      <c r="A63" s="22" t="s">
        <v>564</v>
      </c>
      <c r="B63" s="22" t="s">
        <v>565</v>
      </c>
      <c r="C63" s="101"/>
      <c r="F63" s="22"/>
      <c r="G63" s="101"/>
    </row>
    <row r="64" spans="1:7" x14ac:dyDescent="0.35">
      <c r="A64" s="22" t="s">
        <v>566</v>
      </c>
      <c r="B64" s="22" t="s">
        <v>567</v>
      </c>
      <c r="C64" s="101"/>
      <c r="F64" s="22"/>
      <c r="G64" s="101"/>
    </row>
    <row r="65" spans="1:7" x14ac:dyDescent="0.35">
      <c r="A65" s="22" t="s">
        <v>568</v>
      </c>
      <c r="B65" s="22" t="s">
        <v>569</v>
      </c>
      <c r="C65" s="101"/>
      <c r="F65" s="22"/>
      <c r="G65" s="101"/>
    </row>
    <row r="66" spans="1:7" x14ac:dyDescent="0.35">
      <c r="A66" s="22" t="s">
        <v>570</v>
      </c>
      <c r="B66" s="22" t="s">
        <v>571</v>
      </c>
      <c r="C66" s="101"/>
      <c r="F66" s="22"/>
      <c r="G66" s="101"/>
    </row>
    <row r="67" spans="1:7" x14ac:dyDescent="0.35">
      <c r="A67" s="22" t="s">
        <v>572</v>
      </c>
      <c r="B67" s="22" t="s">
        <v>573</v>
      </c>
      <c r="C67" s="101"/>
      <c r="F67" s="22"/>
      <c r="G67" s="101"/>
    </row>
    <row r="68" spans="1:7" x14ac:dyDescent="0.35">
      <c r="A68" s="22" t="s">
        <v>574</v>
      </c>
      <c r="B68" s="22" t="s">
        <v>575</v>
      </c>
      <c r="C68" s="101"/>
      <c r="F68" s="22"/>
      <c r="G68" s="101"/>
    </row>
    <row r="69" spans="1:7" x14ac:dyDescent="0.35">
      <c r="A69" s="22" t="s">
        <v>576</v>
      </c>
      <c r="B69" s="22" t="s">
        <v>577</v>
      </c>
      <c r="C69" s="101"/>
      <c r="F69" s="22"/>
      <c r="G69" s="101"/>
    </row>
    <row r="70" spans="1:7" x14ac:dyDescent="0.35">
      <c r="A70" s="22" t="s">
        <v>578</v>
      </c>
      <c r="B70" s="22" t="s">
        <v>579</v>
      </c>
      <c r="C70" s="101"/>
      <c r="F70" s="22"/>
      <c r="G70" s="101"/>
    </row>
    <row r="71" spans="1:7" x14ac:dyDescent="0.35">
      <c r="A71" s="22" t="s">
        <v>580</v>
      </c>
      <c r="B71" s="22" t="s">
        <v>6</v>
      </c>
      <c r="C71" s="101"/>
      <c r="F71" s="22"/>
      <c r="G71" s="101"/>
    </row>
    <row r="72" spans="1:7" x14ac:dyDescent="0.35">
      <c r="A72" s="559" t="s">
        <v>581</v>
      </c>
      <c r="B72" s="643" t="s">
        <v>274</v>
      </c>
      <c r="C72" s="644">
        <f>SUM(C73:C75)</f>
        <v>0</v>
      </c>
      <c r="D72" s="644">
        <f>SUM(D73:D75)</f>
        <v>0</v>
      </c>
      <c r="E72" s="96"/>
      <c r="F72" s="644">
        <f>SUM(F73:F75)</f>
        <v>0</v>
      </c>
      <c r="G72" s="101"/>
    </row>
    <row r="73" spans="1:7" x14ac:dyDescent="0.35">
      <c r="A73" s="559" t="s">
        <v>583</v>
      </c>
      <c r="B73" s="559" t="s">
        <v>585</v>
      </c>
      <c r="C73" s="644"/>
      <c r="D73" s="644"/>
      <c r="E73" s="96"/>
      <c r="F73" s="644"/>
      <c r="G73" s="101"/>
    </row>
    <row r="74" spans="1:7" x14ac:dyDescent="0.35">
      <c r="A74" s="559" t="s">
        <v>584</v>
      </c>
      <c r="B74" s="559" t="s">
        <v>587</v>
      </c>
      <c r="C74" s="96"/>
      <c r="D74" s="96"/>
      <c r="E74" s="96"/>
      <c r="F74" s="96"/>
      <c r="G74" s="101"/>
    </row>
    <row r="75" spans="1:7" x14ac:dyDescent="0.35">
      <c r="A75" s="559" t="s">
        <v>586</v>
      </c>
      <c r="B75" s="559" t="s">
        <v>2</v>
      </c>
      <c r="C75" s="96"/>
      <c r="D75" s="96"/>
      <c r="E75" s="96"/>
      <c r="F75" s="96"/>
      <c r="G75" s="101"/>
    </row>
    <row r="76" spans="1:7" x14ac:dyDescent="0.35">
      <c r="A76" s="559" t="s">
        <v>588</v>
      </c>
      <c r="B76" s="643" t="s">
        <v>92</v>
      </c>
      <c r="C76" s="644">
        <f>SUM(C77:C87)</f>
        <v>0</v>
      </c>
      <c r="D76" s="644">
        <f>SUM(D77:D87)</f>
        <v>0</v>
      </c>
      <c r="E76" s="96"/>
      <c r="F76" s="644">
        <f>SUM(F77:F87)</f>
        <v>0</v>
      </c>
      <c r="G76" s="101"/>
    </row>
    <row r="77" spans="1:7" x14ac:dyDescent="0.35">
      <c r="A77" s="559" t="s">
        <v>589</v>
      </c>
      <c r="B77" s="645" t="s">
        <v>276</v>
      </c>
      <c r="C77" s="644"/>
      <c r="D77" s="644"/>
      <c r="E77" s="96"/>
      <c r="F77" s="644"/>
      <c r="G77" s="101"/>
    </row>
    <row r="78" spans="1:7" x14ac:dyDescent="0.35">
      <c r="A78" s="559" t="s">
        <v>590</v>
      </c>
      <c r="B78" s="559" t="s">
        <v>582</v>
      </c>
      <c r="C78" s="96"/>
      <c r="D78" s="96"/>
      <c r="E78" s="96"/>
      <c r="F78" s="96"/>
      <c r="G78" s="101"/>
    </row>
    <row r="79" spans="1:7" x14ac:dyDescent="0.35">
      <c r="A79" s="559" t="s">
        <v>591</v>
      </c>
      <c r="B79" s="645" t="s">
        <v>278</v>
      </c>
      <c r="C79" s="96"/>
      <c r="D79" s="96"/>
      <c r="E79" s="96"/>
      <c r="F79" s="96"/>
      <c r="G79" s="101"/>
    </row>
    <row r="80" spans="1:7" x14ac:dyDescent="0.35">
      <c r="A80" s="559" t="s">
        <v>592</v>
      </c>
      <c r="B80" s="645" t="s">
        <v>280</v>
      </c>
      <c r="C80" s="96"/>
      <c r="D80" s="96"/>
      <c r="E80" s="96"/>
      <c r="F80" s="96"/>
      <c r="G80" s="101"/>
    </row>
    <row r="81" spans="1:7" x14ac:dyDescent="0.35">
      <c r="A81" s="559" t="s">
        <v>593</v>
      </c>
      <c r="B81" s="645" t="s">
        <v>12</v>
      </c>
      <c r="C81" s="96"/>
      <c r="D81" s="96"/>
      <c r="E81" s="96"/>
      <c r="F81" s="96"/>
      <c r="G81" s="101"/>
    </row>
    <row r="82" spans="1:7" x14ac:dyDescent="0.35">
      <c r="A82" s="559" t="s">
        <v>594</v>
      </c>
      <c r="B82" s="645" t="s">
        <v>283</v>
      </c>
      <c r="C82" s="96"/>
      <c r="D82" s="96"/>
      <c r="E82" s="96"/>
      <c r="F82" s="96"/>
      <c r="G82" s="101"/>
    </row>
    <row r="83" spans="1:7" x14ac:dyDescent="0.35">
      <c r="A83" s="559" t="s">
        <v>595</v>
      </c>
      <c r="B83" s="645" t="s">
        <v>285</v>
      </c>
      <c r="C83" s="96"/>
      <c r="D83" s="96"/>
      <c r="E83" s="96"/>
      <c r="F83" s="96"/>
      <c r="G83" s="101"/>
    </row>
    <row r="84" spans="1:7" x14ac:dyDescent="0.35">
      <c r="A84" s="559" t="s">
        <v>596</v>
      </c>
      <c r="B84" s="645" t="s">
        <v>287</v>
      </c>
      <c r="C84" s="96"/>
      <c r="D84" s="96"/>
      <c r="E84" s="96"/>
      <c r="F84" s="96"/>
      <c r="G84" s="101"/>
    </row>
    <row r="85" spans="1:7" x14ac:dyDescent="0.35">
      <c r="A85" s="559" t="s">
        <v>597</v>
      </c>
      <c r="B85" s="645" t="s">
        <v>289</v>
      </c>
      <c r="C85" s="96"/>
      <c r="D85" s="96"/>
      <c r="E85" s="96"/>
      <c r="F85" s="96"/>
      <c r="G85" s="101"/>
    </row>
    <row r="86" spans="1:7" x14ac:dyDescent="0.35">
      <c r="A86" s="559" t="s">
        <v>598</v>
      </c>
      <c r="B86" s="645" t="s">
        <v>291</v>
      </c>
      <c r="C86" s="96"/>
      <c r="D86" s="96"/>
      <c r="E86" s="96"/>
      <c r="F86" s="96"/>
      <c r="G86" s="101"/>
    </row>
    <row r="87" spans="1:7" x14ac:dyDescent="0.35">
      <c r="A87" s="559" t="s">
        <v>599</v>
      </c>
      <c r="B87" s="645" t="s">
        <v>92</v>
      </c>
      <c r="C87" s="96"/>
      <c r="D87" s="96"/>
      <c r="E87" s="96"/>
      <c r="F87" s="96"/>
      <c r="G87" s="101"/>
    </row>
    <row r="88" spans="1:7" hidden="1" outlineLevel="1" x14ac:dyDescent="0.35">
      <c r="A88" s="22" t="s">
        <v>600</v>
      </c>
      <c r="B88" s="51" t="s">
        <v>96</v>
      </c>
      <c r="G88" s="101"/>
    </row>
    <row r="89" spans="1:7" hidden="1" outlineLevel="1" x14ac:dyDescent="0.35">
      <c r="A89" s="22" t="s">
        <v>601</v>
      </c>
      <c r="B89" s="51" t="s">
        <v>96</v>
      </c>
      <c r="G89" s="101"/>
    </row>
    <row r="90" spans="1:7" hidden="1" outlineLevel="1" x14ac:dyDescent="0.35">
      <c r="A90" s="22" t="s">
        <v>602</v>
      </c>
      <c r="B90" s="51" t="s">
        <v>96</v>
      </c>
      <c r="G90" s="101"/>
    </row>
    <row r="91" spans="1:7" hidden="1" outlineLevel="1" x14ac:dyDescent="0.35">
      <c r="A91" s="22" t="s">
        <v>603</v>
      </c>
      <c r="B91" s="51" t="s">
        <v>96</v>
      </c>
      <c r="G91" s="101"/>
    </row>
    <row r="92" spans="1:7" hidden="1" outlineLevel="1" x14ac:dyDescent="0.35">
      <c r="A92" s="22" t="s">
        <v>604</v>
      </c>
      <c r="B92" s="51" t="s">
        <v>96</v>
      </c>
      <c r="G92" s="101"/>
    </row>
    <row r="93" spans="1:7" hidden="1" outlineLevel="1" x14ac:dyDescent="0.35">
      <c r="A93" s="22" t="s">
        <v>605</v>
      </c>
      <c r="B93" s="51" t="s">
        <v>96</v>
      </c>
      <c r="G93" s="101"/>
    </row>
    <row r="94" spans="1:7" hidden="1" outlineLevel="1" x14ac:dyDescent="0.35">
      <c r="A94" s="22" t="s">
        <v>606</v>
      </c>
      <c r="B94" s="51" t="s">
        <v>96</v>
      </c>
      <c r="G94" s="101"/>
    </row>
    <row r="95" spans="1:7" hidden="1" outlineLevel="1" x14ac:dyDescent="0.35">
      <c r="A95" s="22" t="s">
        <v>607</v>
      </c>
      <c r="B95" s="51" t="s">
        <v>96</v>
      </c>
      <c r="G95" s="101"/>
    </row>
    <row r="96" spans="1:7" hidden="1" outlineLevel="1" x14ac:dyDescent="0.35">
      <c r="A96" s="22" t="s">
        <v>608</v>
      </c>
      <c r="B96" s="51" t="s">
        <v>96</v>
      </c>
      <c r="G96" s="101"/>
    </row>
    <row r="97" spans="1:7" hidden="1" outlineLevel="1" x14ac:dyDescent="0.35">
      <c r="A97" s="22" t="s">
        <v>609</v>
      </c>
      <c r="B97" s="51" t="s">
        <v>96</v>
      </c>
      <c r="G97" s="101"/>
    </row>
    <row r="98" spans="1:7" ht="15" customHeight="1" collapsed="1" x14ac:dyDescent="0.35">
      <c r="A98" s="40"/>
      <c r="B98" s="41" t="s">
        <v>1810</v>
      </c>
      <c r="C98" s="40" t="s">
        <v>516</v>
      </c>
      <c r="D98" s="40" t="s">
        <v>517</v>
      </c>
      <c r="E98" s="42"/>
      <c r="F98" s="122" t="s">
        <v>482</v>
      </c>
      <c r="G98" s="122"/>
    </row>
    <row r="99" spans="1:7" x14ac:dyDescent="0.35">
      <c r="A99" s="22" t="s">
        <v>610</v>
      </c>
      <c r="B99" s="38" t="s">
        <v>1259</v>
      </c>
      <c r="C99" s="101">
        <v>9.1194510795162428E-2</v>
      </c>
      <c r="D99" s="101">
        <v>3.0293046028387428E-2</v>
      </c>
      <c r="F99" s="101">
        <v>8.9965642815927227E-2</v>
      </c>
      <c r="G99" s="101"/>
    </row>
    <row r="100" spans="1:7" x14ac:dyDescent="0.35">
      <c r="A100" s="22" t="s">
        <v>611</v>
      </c>
      <c r="B100" s="38" t="s">
        <v>1260</v>
      </c>
      <c r="C100" s="101">
        <v>1.9702388582454704E-2</v>
      </c>
      <c r="D100" s="101">
        <v>4.5583152961308583E-2</v>
      </c>
      <c r="F100" s="101">
        <v>2.0224609891007807E-2</v>
      </c>
      <c r="G100" s="101"/>
    </row>
    <row r="101" spans="1:7" x14ac:dyDescent="0.35">
      <c r="A101" s="22" t="s">
        <v>612</v>
      </c>
      <c r="B101" s="38" t="s">
        <v>1261</v>
      </c>
      <c r="C101" s="101">
        <v>2.3440955007902085E-2</v>
      </c>
      <c r="D101" s="101">
        <v>4.9458149142711958E-3</v>
      </c>
      <c r="F101" s="101">
        <v>2.3067760610697173E-2</v>
      </c>
      <c r="G101" s="101"/>
    </row>
    <row r="102" spans="1:7" x14ac:dyDescent="0.35">
      <c r="A102" s="22" t="s">
        <v>613</v>
      </c>
      <c r="B102" s="38" t="s">
        <v>1262</v>
      </c>
      <c r="C102" s="101">
        <v>2.8083976033019067E-2</v>
      </c>
      <c r="D102" s="101">
        <v>4.8557320716129358E-3</v>
      </c>
      <c r="F102" s="101">
        <v>2.761527720406071E-2</v>
      </c>
      <c r="G102" s="101"/>
    </row>
    <row r="103" spans="1:7" x14ac:dyDescent="0.35">
      <c r="A103" s="22" t="s">
        <v>614</v>
      </c>
      <c r="B103" s="38" t="s">
        <v>1248</v>
      </c>
      <c r="C103" s="101">
        <v>1.5045363788750174E-3</v>
      </c>
      <c r="D103" s="101">
        <v>0</v>
      </c>
      <c r="F103" s="101">
        <v>1.4741778877176309E-3</v>
      </c>
      <c r="G103" s="101"/>
    </row>
    <row r="104" spans="1:7" x14ac:dyDescent="0.35">
      <c r="A104" s="22" t="s">
        <v>615</v>
      </c>
      <c r="B104" s="38" t="s">
        <v>1249</v>
      </c>
      <c r="C104" s="101">
        <v>4.1566291957529859E-2</v>
      </c>
      <c r="D104" s="101">
        <v>6.4824998432267853E-3</v>
      </c>
      <c r="F104" s="101">
        <v>4.0858372223833518E-2</v>
      </c>
      <c r="G104" s="101"/>
    </row>
    <row r="105" spans="1:7" x14ac:dyDescent="0.35">
      <c r="A105" s="22" t="s">
        <v>616</v>
      </c>
      <c r="B105" s="38" t="s">
        <v>1250</v>
      </c>
      <c r="C105" s="101">
        <v>9.4919244223825097E-2</v>
      </c>
      <c r="D105" s="101">
        <v>9.676808798794749E-2</v>
      </c>
      <c r="F105" s="101">
        <v>9.495655013935668E-2</v>
      </c>
      <c r="G105" s="101"/>
    </row>
    <row r="106" spans="1:7" x14ac:dyDescent="0.35">
      <c r="A106" s="22" t="s">
        <v>617</v>
      </c>
      <c r="B106" s="38" t="s">
        <v>1251</v>
      </c>
      <c r="C106" s="101">
        <v>0.29289990030625518</v>
      </c>
      <c r="D106" s="101">
        <v>0.7523636649062081</v>
      </c>
      <c r="F106" s="101">
        <v>0.30227094674328225</v>
      </c>
      <c r="G106" s="101"/>
    </row>
    <row r="107" spans="1:7" x14ac:dyDescent="0.35">
      <c r="A107" s="22" t="s">
        <v>618</v>
      </c>
      <c r="B107" s="38" t="s">
        <v>1252</v>
      </c>
      <c r="C107" s="101">
        <v>4.7332390536554414E-2</v>
      </c>
      <c r="D107" s="101">
        <v>1.7667441338463667E-4</v>
      </c>
      <c r="F107" s="101">
        <v>4.6380883872411183E-2</v>
      </c>
      <c r="G107" s="101"/>
    </row>
    <row r="108" spans="1:7" x14ac:dyDescent="0.35">
      <c r="A108" s="22" t="s">
        <v>619</v>
      </c>
      <c r="B108" s="38" t="s">
        <v>1253</v>
      </c>
      <c r="C108" s="101">
        <v>7.8031092755534159E-2</v>
      </c>
      <c r="D108" s="101">
        <v>7.8105806471573409E-3</v>
      </c>
      <c r="F108" s="101">
        <v>7.661418531092766E-2</v>
      </c>
      <c r="G108" s="101"/>
    </row>
    <row r="109" spans="1:7" x14ac:dyDescent="0.35">
      <c r="A109" s="22" t="s">
        <v>620</v>
      </c>
      <c r="B109" s="38" t="s">
        <v>1254</v>
      </c>
      <c r="C109" s="101">
        <v>0.11783600651125269</v>
      </c>
      <c r="D109" s="101">
        <v>1.7269844720608312E-2</v>
      </c>
      <c r="F109" s="101">
        <v>0.11580678543270592</v>
      </c>
      <c r="G109" s="101"/>
    </row>
    <row r="110" spans="1:7" x14ac:dyDescent="0.35">
      <c r="A110" s="22" t="s">
        <v>621</v>
      </c>
      <c r="B110" s="38" t="s">
        <v>1263</v>
      </c>
      <c r="C110" s="101">
        <v>4.8798839873078342E-3</v>
      </c>
      <c r="D110" s="101">
        <v>0</v>
      </c>
      <c r="F110" s="101">
        <v>4.7814178305848375E-3</v>
      </c>
      <c r="G110" s="101"/>
    </row>
    <row r="111" spans="1:7" x14ac:dyDescent="0.35">
      <c r="A111" s="22" t="s">
        <v>622</v>
      </c>
      <c r="B111" s="38" t="s">
        <v>1255</v>
      </c>
      <c r="C111" s="101">
        <v>4.3878443372736366E-2</v>
      </c>
      <c r="D111" s="101">
        <v>6.8443135454906434E-3</v>
      </c>
      <c r="F111" s="101">
        <v>4.3131169781570299E-2</v>
      </c>
      <c r="G111" s="101"/>
    </row>
    <row r="112" spans="1:7" x14ac:dyDescent="0.35">
      <c r="A112" s="22" t="s">
        <v>623</v>
      </c>
      <c r="B112" s="38" t="s">
        <v>1256</v>
      </c>
      <c r="C112" s="101">
        <v>9.2867542094124858E-2</v>
      </c>
      <c r="D112" s="101">
        <v>2.6606587960396458E-2</v>
      </c>
      <c r="F112" s="101">
        <v>9.1530530494808901E-2</v>
      </c>
      <c r="G112" s="101"/>
    </row>
    <row r="113" spans="1:7" x14ac:dyDescent="0.35">
      <c r="A113" s="22" t="s">
        <v>624</v>
      </c>
      <c r="B113" s="38"/>
      <c r="C113" s="101"/>
      <c r="G113" s="101"/>
    </row>
    <row r="114" spans="1:7" hidden="1" x14ac:dyDescent="0.35">
      <c r="A114" s="22" t="s">
        <v>625</v>
      </c>
      <c r="B114" s="38"/>
      <c r="C114" s="101"/>
      <c r="G114" s="101"/>
    </row>
    <row r="115" spans="1:7" hidden="1" x14ac:dyDescent="0.35">
      <c r="A115" s="22" t="s">
        <v>626</v>
      </c>
      <c r="B115" s="38"/>
      <c r="C115" s="101"/>
      <c r="G115" s="101"/>
    </row>
    <row r="116" spans="1:7" hidden="1" x14ac:dyDescent="0.35">
      <c r="A116" s="22" t="s">
        <v>627</v>
      </c>
      <c r="B116" s="38"/>
      <c r="C116" s="101"/>
      <c r="G116" s="101"/>
    </row>
    <row r="117" spans="1:7" hidden="1" x14ac:dyDescent="0.35">
      <c r="A117" s="22" t="s">
        <v>628</v>
      </c>
      <c r="B117" s="38"/>
      <c r="C117" s="101"/>
      <c r="G117" s="101"/>
    </row>
    <row r="118" spans="1:7" hidden="1" x14ac:dyDescent="0.35">
      <c r="A118" s="22" t="s">
        <v>629</v>
      </c>
      <c r="B118" s="38"/>
      <c r="C118" s="101"/>
      <c r="G118" s="101"/>
    </row>
    <row r="119" spans="1:7" hidden="1" x14ac:dyDescent="0.35">
      <c r="A119" s="22" t="s">
        <v>630</v>
      </c>
      <c r="B119" s="38"/>
      <c r="C119" s="101"/>
      <c r="G119" s="101"/>
    </row>
    <row r="120" spans="1:7" hidden="1" x14ac:dyDescent="0.35">
      <c r="A120" s="22" t="s">
        <v>631</v>
      </c>
      <c r="B120" s="38"/>
      <c r="C120" s="101"/>
      <c r="G120" s="101"/>
    </row>
    <row r="121" spans="1:7" hidden="1" x14ac:dyDescent="0.35">
      <c r="A121" s="22" t="s">
        <v>632</v>
      </c>
      <c r="B121" s="38"/>
      <c r="C121" s="101"/>
      <c r="G121" s="101"/>
    </row>
    <row r="122" spans="1:7" hidden="1" x14ac:dyDescent="0.35">
      <c r="A122" s="22" t="s">
        <v>633</v>
      </c>
      <c r="B122" s="38"/>
      <c r="C122" s="101"/>
      <c r="G122" s="101"/>
    </row>
    <row r="123" spans="1:7" hidden="1" x14ac:dyDescent="0.35">
      <c r="A123" s="22" t="s">
        <v>634</v>
      </c>
      <c r="B123" s="38"/>
      <c r="C123" s="101"/>
      <c r="G123" s="101"/>
    </row>
    <row r="124" spans="1:7" hidden="1" x14ac:dyDescent="0.35">
      <c r="A124" s="22" t="s">
        <v>635</v>
      </c>
      <c r="B124" s="38"/>
      <c r="C124" s="101"/>
      <c r="G124" s="101"/>
    </row>
    <row r="125" spans="1:7" hidden="1" x14ac:dyDescent="0.35">
      <c r="A125" s="22" t="s">
        <v>636</v>
      </c>
      <c r="B125" s="38"/>
      <c r="G125" s="101"/>
    </row>
    <row r="126" spans="1:7" hidden="1" x14ac:dyDescent="0.35">
      <c r="A126" s="22" t="s">
        <v>637</v>
      </c>
      <c r="B126" s="38"/>
      <c r="G126" s="101"/>
    </row>
    <row r="127" spans="1:7" hidden="1" x14ac:dyDescent="0.35">
      <c r="A127" s="22" t="s">
        <v>638</v>
      </c>
      <c r="B127" s="38"/>
      <c r="G127" s="101"/>
    </row>
    <row r="128" spans="1:7" hidden="1" x14ac:dyDescent="0.35">
      <c r="A128" s="22" t="s">
        <v>639</v>
      </c>
      <c r="B128" s="38"/>
      <c r="G128" s="101"/>
    </row>
    <row r="129" spans="1:7" hidden="1" x14ac:dyDescent="0.35">
      <c r="A129" s="22" t="s">
        <v>640</v>
      </c>
      <c r="B129" s="38"/>
      <c r="G129" s="101"/>
    </row>
    <row r="130" spans="1:7" hidden="1" x14ac:dyDescent="0.35">
      <c r="A130" s="559" t="s">
        <v>1784</v>
      </c>
      <c r="B130" s="38"/>
      <c r="G130" s="101"/>
    </row>
    <row r="131" spans="1:7" hidden="1" x14ac:dyDescent="0.35">
      <c r="A131" s="559" t="s">
        <v>1785</v>
      </c>
      <c r="B131" s="38"/>
      <c r="G131" s="101"/>
    </row>
    <row r="132" spans="1:7" hidden="1" x14ac:dyDescent="0.35">
      <c r="A132" s="559" t="s">
        <v>1786</v>
      </c>
      <c r="B132" s="38"/>
      <c r="G132" s="101"/>
    </row>
    <row r="133" spans="1:7" hidden="1" x14ac:dyDescent="0.35">
      <c r="A133" s="559" t="s">
        <v>1787</v>
      </c>
      <c r="B133" s="38"/>
      <c r="G133" s="101"/>
    </row>
    <row r="134" spans="1:7" hidden="1" x14ac:dyDescent="0.35">
      <c r="A134" s="559" t="s">
        <v>1788</v>
      </c>
      <c r="B134" s="38"/>
      <c r="G134" s="101"/>
    </row>
    <row r="135" spans="1:7" hidden="1" x14ac:dyDescent="0.35">
      <c r="A135" s="559" t="s">
        <v>1789</v>
      </c>
      <c r="B135" s="38"/>
      <c r="G135" s="101"/>
    </row>
    <row r="136" spans="1:7" hidden="1" x14ac:dyDescent="0.35">
      <c r="A136" s="559" t="s">
        <v>1790</v>
      </c>
      <c r="B136" s="38"/>
      <c r="G136" s="101"/>
    </row>
    <row r="137" spans="1:7" hidden="1" x14ac:dyDescent="0.35">
      <c r="A137" s="559" t="s">
        <v>1791</v>
      </c>
      <c r="B137" s="38"/>
      <c r="G137" s="101"/>
    </row>
    <row r="138" spans="1:7" hidden="1" x14ac:dyDescent="0.35">
      <c r="A138" s="559" t="s">
        <v>1792</v>
      </c>
      <c r="B138" s="38"/>
      <c r="G138" s="101"/>
    </row>
    <row r="139" spans="1:7" hidden="1" x14ac:dyDescent="0.35">
      <c r="A139" s="559" t="s">
        <v>1793</v>
      </c>
      <c r="B139" s="38"/>
      <c r="G139" s="101"/>
    </row>
    <row r="140" spans="1:7" hidden="1" x14ac:dyDescent="0.35">
      <c r="A140" s="559" t="s">
        <v>1794</v>
      </c>
      <c r="B140" s="38"/>
      <c r="G140" s="101"/>
    </row>
    <row r="141" spans="1:7" hidden="1" x14ac:dyDescent="0.35">
      <c r="A141" s="559" t="s">
        <v>1795</v>
      </c>
      <c r="B141" s="38"/>
      <c r="G141" s="101"/>
    </row>
    <row r="142" spans="1:7" hidden="1" x14ac:dyDescent="0.35">
      <c r="A142" s="559" t="s">
        <v>1796</v>
      </c>
      <c r="B142" s="38"/>
      <c r="G142" s="101"/>
    </row>
    <row r="143" spans="1:7" hidden="1" x14ac:dyDescent="0.35">
      <c r="A143" s="559" t="s">
        <v>1797</v>
      </c>
      <c r="B143" s="38"/>
      <c r="G143" s="101"/>
    </row>
    <row r="144" spans="1:7" hidden="1" x14ac:dyDescent="0.35">
      <c r="A144" s="559" t="s">
        <v>1798</v>
      </c>
      <c r="B144" s="38"/>
      <c r="G144" s="101"/>
    </row>
    <row r="145" spans="1:7" hidden="1" x14ac:dyDescent="0.35">
      <c r="A145" s="559" t="s">
        <v>1799</v>
      </c>
      <c r="B145" s="38"/>
      <c r="G145" s="101"/>
    </row>
    <row r="146" spans="1:7" hidden="1" x14ac:dyDescent="0.35">
      <c r="A146" s="559" t="s">
        <v>1800</v>
      </c>
      <c r="B146" s="38"/>
      <c r="G146" s="101"/>
    </row>
    <row r="147" spans="1:7" hidden="1" x14ac:dyDescent="0.35">
      <c r="A147" s="559" t="s">
        <v>1801</v>
      </c>
      <c r="B147" s="38"/>
      <c r="G147" s="101"/>
    </row>
    <row r="148" spans="1:7" x14ac:dyDescent="0.35">
      <c r="A148" s="559" t="s">
        <v>1802</v>
      </c>
      <c r="B148" s="38"/>
      <c r="G148" s="101"/>
    </row>
    <row r="149" spans="1:7" ht="15" customHeight="1" x14ac:dyDescent="0.35">
      <c r="A149" s="40"/>
      <c r="B149" s="41" t="s">
        <v>641</v>
      </c>
      <c r="C149" s="40" t="s">
        <v>516</v>
      </c>
      <c r="D149" s="40" t="s">
        <v>517</v>
      </c>
      <c r="E149" s="42"/>
      <c r="F149" s="122" t="s">
        <v>482</v>
      </c>
      <c r="G149" s="122"/>
    </row>
    <row r="150" spans="1:7" x14ac:dyDescent="0.35">
      <c r="A150" s="22" t="s">
        <v>642</v>
      </c>
      <c r="B150" s="22" t="s">
        <v>643</v>
      </c>
      <c r="C150" s="101">
        <v>0.93010194627573262</v>
      </c>
      <c r="D150" s="101">
        <v>0.64319885071161309</v>
      </c>
      <c r="E150" s="111"/>
      <c r="F150" s="101">
        <v>0.92431282398397197</v>
      </c>
    </row>
    <row r="151" spans="1:7" x14ac:dyDescent="0.35">
      <c r="A151" s="22" t="s">
        <v>644</v>
      </c>
      <c r="B151" s="22" t="s">
        <v>645</v>
      </c>
      <c r="C151" s="101">
        <v>6.9898053724267398E-2</v>
      </c>
      <c r="D151" s="101">
        <v>0.35680114928838702</v>
      </c>
      <c r="E151" s="111"/>
      <c r="F151" s="101">
        <v>7.568717601602809E-2</v>
      </c>
    </row>
    <row r="152" spans="1:7" x14ac:dyDescent="0.35">
      <c r="A152" s="22" t="s">
        <v>646</v>
      </c>
      <c r="B152" s="22" t="s">
        <v>92</v>
      </c>
      <c r="C152" s="101"/>
      <c r="D152" s="102"/>
      <c r="E152" s="20"/>
      <c r="F152" s="101">
        <v>0</v>
      </c>
    </row>
    <row r="153" spans="1:7" hidden="1" outlineLevel="1" x14ac:dyDescent="0.35">
      <c r="A153" s="22" t="s">
        <v>647</v>
      </c>
      <c r="E153" s="20"/>
    </row>
    <row r="154" spans="1:7" hidden="1" outlineLevel="1" x14ac:dyDescent="0.35">
      <c r="A154" s="22" t="s">
        <v>648</v>
      </c>
      <c r="E154" s="20"/>
    </row>
    <row r="155" spans="1:7" hidden="1" outlineLevel="1" x14ac:dyDescent="0.35">
      <c r="A155" s="22" t="s">
        <v>649</v>
      </c>
      <c r="E155" s="20"/>
    </row>
    <row r="156" spans="1:7" hidden="1" outlineLevel="1" x14ac:dyDescent="0.35">
      <c r="A156" s="22" t="s">
        <v>650</v>
      </c>
      <c r="E156" s="20"/>
    </row>
    <row r="157" spans="1:7" hidden="1" outlineLevel="1" x14ac:dyDescent="0.35">
      <c r="A157" s="22" t="s">
        <v>651</v>
      </c>
      <c r="E157" s="20"/>
    </row>
    <row r="158" spans="1:7" hidden="1" outlineLevel="1" x14ac:dyDescent="0.35">
      <c r="A158" s="22" t="s">
        <v>652</v>
      </c>
      <c r="E158" s="20"/>
    </row>
    <row r="159" spans="1:7" ht="15" customHeight="1" collapsed="1" x14ac:dyDescent="0.35">
      <c r="A159" s="40"/>
      <c r="B159" s="41" t="s">
        <v>653</v>
      </c>
      <c r="C159" s="40" t="s">
        <v>516</v>
      </c>
      <c r="D159" s="40" t="s">
        <v>517</v>
      </c>
      <c r="E159" s="42"/>
      <c r="F159" s="122" t="s">
        <v>482</v>
      </c>
      <c r="G159" s="122"/>
    </row>
    <row r="160" spans="1:7" x14ac:dyDescent="0.35">
      <c r="A160" s="22" t="s">
        <v>654</v>
      </c>
      <c r="B160" s="22" t="s">
        <v>655</v>
      </c>
      <c r="C160" s="101">
        <v>2.0525871567152059E-2</v>
      </c>
      <c r="E160" s="20"/>
      <c r="F160" s="101">
        <v>2.0111448883290375E-2</v>
      </c>
    </row>
    <row r="161" spans="1:7" x14ac:dyDescent="0.35">
      <c r="A161" s="22" t="s">
        <v>656</v>
      </c>
      <c r="B161" s="22" t="s">
        <v>657</v>
      </c>
      <c r="C161" s="101">
        <v>0.97947412843284798</v>
      </c>
      <c r="D161" s="102">
        <v>1</v>
      </c>
      <c r="E161" s="20"/>
      <c r="F161" s="101">
        <v>0.97988855111670958</v>
      </c>
    </row>
    <row r="162" spans="1:7" x14ac:dyDescent="0.35">
      <c r="A162" s="22" t="s">
        <v>658</v>
      </c>
      <c r="B162" s="22" t="s">
        <v>92</v>
      </c>
      <c r="C162" s="101"/>
      <c r="E162" s="20"/>
      <c r="F162" s="101">
        <v>0</v>
      </c>
    </row>
    <row r="163" spans="1:7" hidden="1" outlineLevel="1" x14ac:dyDescent="0.35">
      <c r="A163" s="22" t="s">
        <v>659</v>
      </c>
      <c r="E163" s="20"/>
    </row>
    <row r="164" spans="1:7" hidden="1" outlineLevel="1" x14ac:dyDescent="0.35">
      <c r="A164" s="22" t="s">
        <v>660</v>
      </c>
      <c r="E164" s="20"/>
    </row>
    <row r="165" spans="1:7" hidden="1" outlineLevel="1" x14ac:dyDescent="0.35">
      <c r="A165" s="22" t="s">
        <v>661</v>
      </c>
      <c r="E165" s="20"/>
    </row>
    <row r="166" spans="1:7" hidden="1" outlineLevel="1" x14ac:dyDescent="0.35">
      <c r="A166" s="22" t="s">
        <v>662</v>
      </c>
      <c r="E166" s="20"/>
    </row>
    <row r="167" spans="1:7" hidden="1" outlineLevel="1" x14ac:dyDescent="0.35">
      <c r="A167" s="22" t="s">
        <v>663</v>
      </c>
      <c r="E167" s="20"/>
    </row>
    <row r="168" spans="1:7" hidden="1" outlineLevel="1" x14ac:dyDescent="0.35">
      <c r="A168" s="22" t="s">
        <v>664</v>
      </c>
      <c r="E168" s="20"/>
    </row>
    <row r="169" spans="1:7" ht="15" customHeight="1" collapsed="1" x14ac:dyDescent="0.35">
      <c r="A169" s="40"/>
      <c r="B169" s="41" t="s">
        <v>665</v>
      </c>
      <c r="C169" s="40" t="s">
        <v>516</v>
      </c>
      <c r="D169" s="40" t="s">
        <v>517</v>
      </c>
      <c r="E169" s="42"/>
      <c r="F169" s="122" t="s">
        <v>482</v>
      </c>
      <c r="G169" s="122"/>
    </row>
    <row r="170" spans="1:7" x14ac:dyDescent="0.35">
      <c r="A170" s="22" t="s">
        <v>666</v>
      </c>
      <c r="B170" s="18" t="s">
        <v>667</v>
      </c>
      <c r="C170" s="101">
        <v>1.6148974142590723E-3</v>
      </c>
      <c r="D170" s="101" t="s">
        <v>2766</v>
      </c>
      <c r="E170" s="111"/>
      <c r="F170" s="101">
        <v>1.5823120613495402E-3</v>
      </c>
    </row>
    <row r="171" spans="1:7" x14ac:dyDescent="0.35">
      <c r="A171" s="22" t="s">
        <v>668</v>
      </c>
      <c r="B171" s="18" t="s">
        <v>669</v>
      </c>
      <c r="C171" s="101">
        <v>6.6929706407903725E-3</v>
      </c>
      <c r="D171" s="101">
        <v>6.5244509873713274E-2</v>
      </c>
      <c r="E171" s="111"/>
      <c r="F171" s="101">
        <v>7.8744218911637465E-3</v>
      </c>
    </row>
    <row r="172" spans="1:7" x14ac:dyDescent="0.35">
      <c r="A172" s="22" t="s">
        <v>670</v>
      </c>
      <c r="B172" s="18" t="s">
        <v>671</v>
      </c>
      <c r="C172" s="101">
        <v>9.3381624296328555E-2</v>
      </c>
      <c r="D172" s="101">
        <v>0.11447297352991703</v>
      </c>
      <c r="E172" s="101"/>
      <c r="F172" s="101">
        <v>9.3807204925813945E-2</v>
      </c>
    </row>
    <row r="173" spans="1:7" x14ac:dyDescent="0.35">
      <c r="A173" s="22" t="s">
        <v>672</v>
      </c>
      <c r="B173" s="18" t="s">
        <v>673</v>
      </c>
      <c r="C173" s="101">
        <v>0.33638917596610346</v>
      </c>
      <c r="D173" s="101">
        <v>0.72413087723157921</v>
      </c>
      <c r="E173" s="101"/>
      <c r="F173" s="101">
        <v>0.34421301670169241</v>
      </c>
    </row>
    <row r="174" spans="1:7" x14ac:dyDescent="0.35">
      <c r="A174" s="22" t="s">
        <v>674</v>
      </c>
      <c r="B174" s="18" t="s">
        <v>675</v>
      </c>
      <c r="C174" s="101">
        <v>0.56192133168251845</v>
      </c>
      <c r="D174" s="101">
        <v>9.6151639364790445E-2</v>
      </c>
      <c r="E174" s="101"/>
      <c r="F174" s="101">
        <v>0.55252304441998024</v>
      </c>
    </row>
    <row r="175" spans="1:7" outlineLevel="1" x14ac:dyDescent="0.35">
      <c r="A175" s="22" t="s">
        <v>676</v>
      </c>
      <c r="B175" s="18"/>
    </row>
    <row r="176" spans="1:7" outlineLevel="1" x14ac:dyDescent="0.35">
      <c r="A176" s="22" t="s">
        <v>677</v>
      </c>
      <c r="B176" s="18"/>
    </row>
    <row r="177" spans="1:7" outlineLevel="1" x14ac:dyDescent="0.35">
      <c r="A177" s="22" t="s">
        <v>678</v>
      </c>
      <c r="B177" s="18"/>
    </row>
    <row r="178" spans="1:7" outlineLevel="1" x14ac:dyDescent="0.35">
      <c r="A178" s="22" t="s">
        <v>679</v>
      </c>
      <c r="B178" s="18"/>
    </row>
    <row r="179" spans="1:7" ht="15" customHeight="1" x14ac:dyDescent="0.35">
      <c r="A179" s="40"/>
      <c r="B179" s="41" t="s">
        <v>680</v>
      </c>
      <c r="C179" s="40" t="s">
        <v>1402</v>
      </c>
      <c r="D179" s="40" t="s">
        <v>1403</v>
      </c>
      <c r="E179" s="42"/>
      <c r="F179" s="40" t="s">
        <v>1404</v>
      </c>
      <c r="G179" s="122"/>
    </row>
    <row r="180" spans="1:7" x14ac:dyDescent="0.35">
      <c r="A180" s="22" t="s">
        <v>681</v>
      </c>
      <c r="B180" s="22" t="s">
        <v>682</v>
      </c>
      <c r="C180" s="101">
        <v>1.4892187149565006E-2</v>
      </c>
      <c r="D180" s="101">
        <v>0</v>
      </c>
      <c r="E180" s="20"/>
      <c r="F180" s="101">
        <v>1.4892187149565006E-2</v>
      </c>
    </row>
    <row r="181" spans="1:7" outlineLevel="1" x14ac:dyDescent="0.35">
      <c r="A181" s="22" t="s">
        <v>683</v>
      </c>
      <c r="E181" s="20"/>
    </row>
    <row r="182" spans="1:7" outlineLevel="1" x14ac:dyDescent="0.35">
      <c r="A182" s="22" t="s">
        <v>684</v>
      </c>
      <c r="E182" s="20"/>
    </row>
    <row r="183" spans="1:7" outlineLevel="1" x14ac:dyDescent="0.35">
      <c r="A183" s="22" t="s">
        <v>685</v>
      </c>
      <c r="E183" s="20"/>
    </row>
    <row r="184" spans="1:7" outlineLevel="1" x14ac:dyDescent="0.35">
      <c r="A184" s="22" t="s">
        <v>686</v>
      </c>
      <c r="E184" s="20"/>
    </row>
    <row r="185" spans="1:7" ht="18.5" x14ac:dyDescent="0.35">
      <c r="A185" s="72"/>
      <c r="B185" s="73" t="s">
        <v>479</v>
      </c>
      <c r="C185" s="72"/>
      <c r="D185" s="72"/>
      <c r="E185" s="72"/>
      <c r="F185" s="134"/>
      <c r="G185" s="134"/>
    </row>
    <row r="186" spans="1:7" ht="15" customHeight="1" x14ac:dyDescent="0.35">
      <c r="A186" s="40"/>
      <c r="B186" s="41" t="s">
        <v>687</v>
      </c>
      <c r="C186" s="40" t="s">
        <v>688</v>
      </c>
      <c r="D186" s="40" t="s">
        <v>689</v>
      </c>
      <c r="E186" s="42"/>
      <c r="F186" s="125" t="s">
        <v>516</v>
      </c>
      <c r="G186" s="125" t="s">
        <v>690</v>
      </c>
    </row>
    <row r="187" spans="1:7" x14ac:dyDescent="0.35">
      <c r="A187" s="22" t="s">
        <v>691</v>
      </c>
      <c r="B187" s="38" t="s">
        <v>692</v>
      </c>
      <c r="C187" s="99">
        <v>79.879939447721455</v>
      </c>
      <c r="D187" s="99">
        <v>402297</v>
      </c>
      <c r="E187" s="35"/>
      <c r="F187" s="117"/>
      <c r="G187" s="117"/>
    </row>
    <row r="188" spans="1:7" x14ac:dyDescent="0.35">
      <c r="A188" s="35"/>
      <c r="B188" s="74"/>
      <c r="C188" s="35"/>
      <c r="D188" s="35"/>
      <c r="E188" s="35"/>
      <c r="F188" s="117"/>
      <c r="G188" s="117"/>
    </row>
    <row r="189" spans="1:7" x14ac:dyDescent="0.35">
      <c r="B189" s="38" t="s">
        <v>693</v>
      </c>
      <c r="C189" s="35"/>
      <c r="D189" s="35"/>
      <c r="E189" s="35"/>
      <c r="F189" s="117"/>
      <c r="G189" s="117"/>
    </row>
    <row r="190" spans="1:7" x14ac:dyDescent="0.35">
      <c r="A190" s="22" t="s">
        <v>694</v>
      </c>
      <c r="B190" s="38" t="s">
        <v>1264</v>
      </c>
      <c r="C190" s="99">
        <v>26282.255418970046</v>
      </c>
      <c r="D190" s="99">
        <v>381386</v>
      </c>
      <c r="E190" s="35"/>
      <c r="F190" s="108">
        <v>0.81785844920902495</v>
      </c>
      <c r="G190" s="108">
        <v>0.94802098946798008</v>
      </c>
    </row>
    <row r="191" spans="1:7" x14ac:dyDescent="0.35">
      <c r="A191" s="22" t="s">
        <v>695</v>
      </c>
      <c r="B191" s="38" t="s">
        <v>1265</v>
      </c>
      <c r="C191" s="99">
        <v>4851.4392846000046</v>
      </c>
      <c r="D191" s="99">
        <v>19619</v>
      </c>
      <c r="E191" s="35"/>
      <c r="F191" s="108">
        <v>0.15096842133536315</v>
      </c>
      <c r="G191" s="108">
        <v>4.8767452901711916E-2</v>
      </c>
    </row>
    <row r="192" spans="1:7" x14ac:dyDescent="0.35">
      <c r="A192" s="22" t="s">
        <v>696</v>
      </c>
      <c r="B192" s="38" t="s">
        <v>1266</v>
      </c>
      <c r="C192" s="99">
        <v>407.34774167000057</v>
      </c>
      <c r="D192" s="99">
        <v>854</v>
      </c>
      <c r="E192" s="35"/>
      <c r="F192" s="108">
        <v>1.2675959006568425E-2</v>
      </c>
      <c r="G192" s="108">
        <v>2.1228097649249188E-3</v>
      </c>
    </row>
    <row r="193" spans="1:7" x14ac:dyDescent="0.35">
      <c r="A193" s="22" t="s">
        <v>697</v>
      </c>
      <c r="B193" s="38" t="s">
        <v>1267</v>
      </c>
      <c r="C193" s="99">
        <v>132.37865382999999</v>
      </c>
      <c r="D193" s="99">
        <v>194</v>
      </c>
      <c r="E193" s="35"/>
      <c r="F193" s="108">
        <v>4.119395341224674E-3</v>
      </c>
      <c r="G193" s="108">
        <v>4.8223078969020401E-4</v>
      </c>
    </row>
    <row r="194" spans="1:7" x14ac:dyDescent="0.35">
      <c r="A194" s="22" t="s">
        <v>698</v>
      </c>
      <c r="B194" s="38" t="s">
        <v>1268</v>
      </c>
      <c r="C194" s="99">
        <v>73.502491340000034</v>
      </c>
      <c r="D194" s="99">
        <v>82</v>
      </c>
      <c r="E194" s="35"/>
      <c r="F194" s="108">
        <v>2.2872707316032924E-3</v>
      </c>
      <c r="G194" s="108">
        <v>2.0382950904431304E-4</v>
      </c>
    </row>
    <row r="195" spans="1:7" x14ac:dyDescent="0.35">
      <c r="A195" s="22" t="s">
        <v>699</v>
      </c>
      <c r="B195" s="38" t="s">
        <v>1269</v>
      </c>
      <c r="C195" s="99">
        <v>388.53388929000027</v>
      </c>
      <c r="D195" s="99">
        <v>162</v>
      </c>
      <c r="E195" s="35"/>
      <c r="F195" s="108">
        <v>1.2090504376215489E-2</v>
      </c>
      <c r="G195" s="108">
        <v>4.0268756664852085E-4</v>
      </c>
    </row>
    <row r="196" spans="1:7" x14ac:dyDescent="0.35">
      <c r="A196" s="22" t="s">
        <v>700</v>
      </c>
      <c r="B196" s="38"/>
      <c r="E196" s="35"/>
      <c r="F196" s="113"/>
      <c r="G196" s="113"/>
    </row>
    <row r="197" spans="1:7" x14ac:dyDescent="0.35">
      <c r="A197" s="22" t="s">
        <v>701</v>
      </c>
      <c r="B197" s="38"/>
      <c r="E197" s="35"/>
      <c r="F197" s="113"/>
      <c r="G197" s="113"/>
    </row>
    <row r="198" spans="1:7" hidden="1" x14ac:dyDescent="0.35">
      <c r="A198" s="22" t="s">
        <v>702</v>
      </c>
      <c r="B198" s="38"/>
      <c r="E198" s="35"/>
      <c r="F198" s="113"/>
      <c r="G198" s="113"/>
    </row>
    <row r="199" spans="1:7" hidden="1" x14ac:dyDescent="0.35">
      <c r="A199" s="22" t="s">
        <v>703</v>
      </c>
      <c r="B199" s="38"/>
      <c r="E199" s="38"/>
      <c r="F199" s="113"/>
      <c r="G199" s="113"/>
    </row>
    <row r="200" spans="1:7" hidden="1" x14ac:dyDescent="0.35">
      <c r="A200" s="22" t="s">
        <v>704</v>
      </c>
      <c r="B200" s="38"/>
      <c r="E200" s="38"/>
      <c r="F200" s="113"/>
      <c r="G200" s="113"/>
    </row>
    <row r="201" spans="1:7" hidden="1" x14ac:dyDescent="0.35">
      <c r="A201" s="22" t="s">
        <v>705</v>
      </c>
      <c r="B201" s="38"/>
      <c r="E201" s="38"/>
      <c r="F201" s="113"/>
      <c r="G201" s="113"/>
    </row>
    <row r="202" spans="1:7" hidden="1" x14ac:dyDescent="0.35">
      <c r="A202" s="22" t="s">
        <v>706</v>
      </c>
      <c r="B202" s="38"/>
      <c r="E202" s="38"/>
      <c r="F202" s="113"/>
      <c r="G202" s="113"/>
    </row>
    <row r="203" spans="1:7" hidden="1" x14ac:dyDescent="0.35">
      <c r="A203" s="22" t="s">
        <v>707</v>
      </c>
      <c r="B203" s="38"/>
      <c r="E203" s="38"/>
      <c r="F203" s="113"/>
      <c r="G203" s="113"/>
    </row>
    <row r="204" spans="1:7" hidden="1" x14ac:dyDescent="0.35">
      <c r="A204" s="22" t="s">
        <v>708</v>
      </c>
      <c r="B204" s="38"/>
      <c r="E204" s="38"/>
      <c r="F204" s="113"/>
      <c r="G204" s="113"/>
    </row>
    <row r="205" spans="1:7" hidden="1" x14ac:dyDescent="0.35">
      <c r="A205" s="22" t="s">
        <v>709</v>
      </c>
      <c r="B205" s="38"/>
      <c r="F205" s="113"/>
      <c r="G205" s="113"/>
    </row>
    <row r="206" spans="1:7" hidden="1" x14ac:dyDescent="0.35">
      <c r="A206" s="22" t="s">
        <v>710</v>
      </c>
      <c r="B206" s="38"/>
      <c r="E206" s="57"/>
      <c r="F206" s="113"/>
      <c r="G206" s="113"/>
    </row>
    <row r="207" spans="1:7" hidden="1" x14ac:dyDescent="0.35">
      <c r="A207" s="22" t="s">
        <v>711</v>
      </c>
      <c r="B207" s="38"/>
      <c r="E207" s="57"/>
      <c r="F207" s="113"/>
      <c r="G207" s="113"/>
    </row>
    <row r="208" spans="1:7" hidden="1" x14ac:dyDescent="0.35">
      <c r="A208" s="22" t="s">
        <v>712</v>
      </c>
      <c r="B208" s="38"/>
      <c r="E208" s="57"/>
      <c r="F208" s="113"/>
      <c r="G208" s="113"/>
    </row>
    <row r="209" spans="1:7" hidden="1" x14ac:dyDescent="0.35">
      <c r="A209" s="22" t="s">
        <v>713</v>
      </c>
      <c r="B209" s="38"/>
      <c r="E209" s="57"/>
      <c r="F209" s="113"/>
      <c r="G209" s="113"/>
    </row>
    <row r="210" spans="1:7" hidden="1" x14ac:dyDescent="0.35">
      <c r="A210" s="22" t="s">
        <v>714</v>
      </c>
      <c r="B210" s="38"/>
      <c r="E210" s="57"/>
      <c r="F210" s="113"/>
      <c r="G210" s="113"/>
    </row>
    <row r="211" spans="1:7" hidden="1" x14ac:dyDescent="0.35">
      <c r="A211" s="22" t="s">
        <v>715</v>
      </c>
      <c r="B211" s="38"/>
      <c r="E211" s="57"/>
      <c r="F211" s="113"/>
      <c r="G211" s="113"/>
    </row>
    <row r="212" spans="1:7" x14ac:dyDescent="0.35">
      <c r="A212" s="22" t="s">
        <v>716</v>
      </c>
      <c r="B212" s="38"/>
      <c r="E212" s="57"/>
      <c r="F212" s="113"/>
      <c r="G212" s="113"/>
    </row>
    <row r="213" spans="1:7" x14ac:dyDescent="0.35">
      <c r="A213" s="22" t="s">
        <v>717</v>
      </c>
      <c r="B213" s="38"/>
      <c r="E213" s="57"/>
      <c r="F213" s="113"/>
      <c r="G213" s="113"/>
    </row>
    <row r="214" spans="1:7" x14ac:dyDescent="0.35">
      <c r="A214" s="22" t="s">
        <v>718</v>
      </c>
      <c r="B214" s="49" t="s">
        <v>94</v>
      </c>
      <c r="C214" s="47">
        <f>SUM(C190:C213)</f>
        <v>32135.457479700053</v>
      </c>
      <c r="D214" s="47">
        <f>SUM(D190:D213)</f>
        <v>402297</v>
      </c>
      <c r="E214" s="57"/>
      <c r="F214" s="114">
        <f>SUM(F190:F213)</f>
        <v>0.99999999999999989</v>
      </c>
      <c r="G214" s="114">
        <f>SUM(G190:G213)</f>
        <v>1</v>
      </c>
    </row>
    <row r="215" spans="1:7" ht="15" customHeight="1" x14ac:dyDescent="0.35">
      <c r="A215" s="40"/>
      <c r="B215" s="41" t="s">
        <v>719</v>
      </c>
      <c r="C215" s="40" t="s">
        <v>688</v>
      </c>
      <c r="D215" s="40" t="s">
        <v>689</v>
      </c>
      <c r="E215" s="42"/>
      <c r="F215" s="125" t="s">
        <v>516</v>
      </c>
      <c r="G215" s="125" t="s">
        <v>690</v>
      </c>
    </row>
    <row r="216" spans="1:7" x14ac:dyDescent="0.35">
      <c r="A216" s="22" t="s">
        <v>720</v>
      </c>
      <c r="B216" s="22" t="s">
        <v>721</v>
      </c>
      <c r="C216" s="101">
        <v>0.75726295633434759</v>
      </c>
      <c r="G216" s="101"/>
    </row>
    <row r="217" spans="1:7" x14ac:dyDescent="0.35">
      <c r="G217" s="101"/>
    </row>
    <row r="218" spans="1:7" x14ac:dyDescent="0.35">
      <c r="B218" s="38" t="s">
        <v>722</v>
      </c>
      <c r="G218" s="101"/>
    </row>
    <row r="219" spans="1:7" x14ac:dyDescent="0.35">
      <c r="A219" s="22" t="s">
        <v>723</v>
      </c>
      <c r="B219" s="22" t="s">
        <v>724</v>
      </c>
      <c r="C219" s="99">
        <v>3569.0496802300058</v>
      </c>
      <c r="D219" s="99">
        <v>108975</v>
      </c>
      <c r="F219" s="108">
        <v>0.11106266909330874</v>
      </c>
      <c r="G219" s="108">
        <v>0.27088196034273188</v>
      </c>
    </row>
    <row r="220" spans="1:7" x14ac:dyDescent="0.35">
      <c r="A220" s="22" t="s">
        <v>725</v>
      </c>
      <c r="B220" s="22" t="s">
        <v>726</v>
      </c>
      <c r="C220" s="99">
        <v>1808.1870421799986</v>
      </c>
      <c r="D220" s="99">
        <v>27504</v>
      </c>
      <c r="F220" s="108">
        <v>5.6267661455332837E-2</v>
      </c>
      <c r="G220" s="108">
        <v>6.8367400204326648E-2</v>
      </c>
    </row>
    <row r="221" spans="1:7" x14ac:dyDescent="0.35">
      <c r="A221" s="22" t="s">
        <v>727</v>
      </c>
      <c r="B221" s="22" t="s">
        <v>728</v>
      </c>
      <c r="C221" s="99">
        <v>1977.8082243899987</v>
      </c>
      <c r="D221" s="99">
        <v>27386</v>
      </c>
      <c r="F221" s="108">
        <v>6.1545980032784248E-2</v>
      </c>
      <c r="G221" s="108">
        <v>6.8074084569360441E-2</v>
      </c>
    </row>
    <row r="222" spans="1:7" x14ac:dyDescent="0.35">
      <c r="A222" s="22" t="s">
        <v>729</v>
      </c>
      <c r="B222" s="22" t="s">
        <v>730</v>
      </c>
      <c r="C222" s="99">
        <v>2351.6468041800022</v>
      </c>
      <c r="D222" s="99">
        <v>29667</v>
      </c>
      <c r="F222" s="108">
        <v>7.3179191728188264E-2</v>
      </c>
      <c r="G222" s="108">
        <v>7.374402493680042E-2</v>
      </c>
    </row>
    <row r="223" spans="1:7" x14ac:dyDescent="0.35">
      <c r="A223" s="22" t="s">
        <v>731</v>
      </c>
      <c r="B223" s="22" t="s">
        <v>732</v>
      </c>
      <c r="C223" s="99">
        <v>3952.5052202899974</v>
      </c>
      <c r="D223" s="99">
        <v>46785</v>
      </c>
      <c r="F223" s="108">
        <v>0.12299514400212937</v>
      </c>
      <c r="G223" s="108">
        <v>0.1162946778126608</v>
      </c>
    </row>
    <row r="224" spans="1:7" x14ac:dyDescent="0.35">
      <c r="A224" s="22" t="s">
        <v>733</v>
      </c>
      <c r="B224" s="22" t="s">
        <v>734</v>
      </c>
      <c r="C224" s="99">
        <v>8155.7310991299501</v>
      </c>
      <c r="D224" s="99">
        <v>79874</v>
      </c>
      <c r="F224" s="108">
        <v>0.25379228238097912</v>
      </c>
      <c r="G224" s="108">
        <v>0.19854485616348122</v>
      </c>
    </row>
    <row r="225" spans="1:7" x14ac:dyDescent="0.35">
      <c r="A225" s="22" t="s">
        <v>735</v>
      </c>
      <c r="B225" s="22" t="s">
        <v>736</v>
      </c>
      <c r="C225" s="99">
        <v>8336.7337664999741</v>
      </c>
      <c r="D225" s="99">
        <v>69765</v>
      </c>
      <c r="F225" s="108">
        <v>0.25942477314244916</v>
      </c>
      <c r="G225" s="108">
        <v>0.1734166548594695</v>
      </c>
    </row>
    <row r="226" spans="1:7" x14ac:dyDescent="0.35">
      <c r="A226" s="22" t="s">
        <v>737</v>
      </c>
      <c r="B226" s="22" t="s">
        <v>738</v>
      </c>
      <c r="C226" s="99">
        <v>1983.7956427999975</v>
      </c>
      <c r="D226" s="99">
        <v>12341</v>
      </c>
      <c r="F226" s="108">
        <v>6.1732298164828302E-2</v>
      </c>
      <c r="G226" s="108">
        <v>3.0676341111169111E-2</v>
      </c>
    </row>
    <row r="227" spans="1:7" x14ac:dyDescent="0.35">
      <c r="A227" s="22" t="s">
        <v>739</v>
      </c>
      <c r="B227" s="49" t="s">
        <v>94</v>
      </c>
      <c r="C227" s="99">
        <f>SUM(C219:C226)</f>
        <v>32135.457479699922</v>
      </c>
      <c r="D227" s="99">
        <f>SUM(D219:D226)</f>
        <v>402297</v>
      </c>
      <c r="F227" s="108">
        <f>SUM(F219:F226)</f>
        <v>1</v>
      </c>
      <c r="G227" s="108">
        <f>SUM(G219:G226)</f>
        <v>1</v>
      </c>
    </row>
    <row r="228" spans="1:7" hidden="1" outlineLevel="1" x14ac:dyDescent="0.35">
      <c r="A228" s="22" t="s">
        <v>740</v>
      </c>
      <c r="B228" s="51" t="s">
        <v>741</v>
      </c>
      <c r="F228" s="113">
        <f t="shared" ref="F228:F233" si="1">IF($C$227=0,"",IF(C228="[for completion]","",C228/$C$227))</f>
        <v>0</v>
      </c>
      <c r="G228" s="113">
        <f t="shared" ref="G228:G233" si="2">IF($D$227=0,"",IF(D228="[for completion]","",D228/$D$227))</f>
        <v>0</v>
      </c>
    </row>
    <row r="229" spans="1:7" hidden="1" outlineLevel="1" x14ac:dyDescent="0.35">
      <c r="A229" s="22" t="s">
        <v>742</v>
      </c>
      <c r="B229" s="51" t="s">
        <v>743</v>
      </c>
      <c r="F229" s="113">
        <f t="shared" si="1"/>
        <v>0</v>
      </c>
      <c r="G229" s="113">
        <f t="shared" si="2"/>
        <v>0</v>
      </c>
    </row>
    <row r="230" spans="1:7" hidden="1" outlineLevel="1" x14ac:dyDescent="0.35">
      <c r="A230" s="22" t="s">
        <v>744</v>
      </c>
      <c r="B230" s="51" t="s">
        <v>745</v>
      </c>
      <c r="F230" s="113">
        <f t="shared" si="1"/>
        <v>0</v>
      </c>
      <c r="G230" s="113">
        <f t="shared" si="2"/>
        <v>0</v>
      </c>
    </row>
    <row r="231" spans="1:7" hidden="1" outlineLevel="1" x14ac:dyDescent="0.35">
      <c r="A231" s="22" t="s">
        <v>746</v>
      </c>
      <c r="B231" s="51" t="s">
        <v>747</v>
      </c>
      <c r="F231" s="113">
        <f t="shared" si="1"/>
        <v>0</v>
      </c>
      <c r="G231" s="113">
        <f t="shared" si="2"/>
        <v>0</v>
      </c>
    </row>
    <row r="232" spans="1:7" hidden="1" outlineLevel="1" x14ac:dyDescent="0.35">
      <c r="A232" s="22" t="s">
        <v>748</v>
      </c>
      <c r="B232" s="51" t="s">
        <v>749</v>
      </c>
      <c r="F232" s="113">
        <f t="shared" si="1"/>
        <v>0</v>
      </c>
      <c r="G232" s="113">
        <f t="shared" si="2"/>
        <v>0</v>
      </c>
    </row>
    <row r="233" spans="1:7" hidden="1" outlineLevel="1" x14ac:dyDescent="0.35">
      <c r="A233" s="22" t="s">
        <v>750</v>
      </c>
      <c r="B233" s="51" t="s">
        <v>751</v>
      </c>
      <c r="F233" s="113">
        <f t="shared" si="1"/>
        <v>0</v>
      </c>
      <c r="G233" s="113">
        <f t="shared" si="2"/>
        <v>0</v>
      </c>
    </row>
    <row r="234" spans="1:7" hidden="1" outlineLevel="1" x14ac:dyDescent="0.35">
      <c r="A234" s="22" t="s">
        <v>752</v>
      </c>
      <c r="B234" s="51"/>
      <c r="F234" s="113"/>
      <c r="G234" s="113"/>
    </row>
    <row r="235" spans="1:7" hidden="1" outlineLevel="1" x14ac:dyDescent="0.35">
      <c r="A235" s="22" t="s">
        <v>753</v>
      </c>
      <c r="B235" s="51"/>
      <c r="F235" s="113"/>
      <c r="G235" s="113"/>
    </row>
    <row r="236" spans="1:7" hidden="1" outlineLevel="1" x14ac:dyDescent="0.35">
      <c r="A236" s="22" t="s">
        <v>754</v>
      </c>
      <c r="B236" s="51"/>
      <c r="F236" s="113"/>
      <c r="G236" s="113"/>
    </row>
    <row r="237" spans="1:7" ht="15" customHeight="1" collapsed="1" x14ac:dyDescent="0.35">
      <c r="A237" s="40"/>
      <c r="B237" s="41" t="s">
        <v>755</v>
      </c>
      <c r="C237" s="40" t="s">
        <v>688</v>
      </c>
      <c r="D237" s="40" t="s">
        <v>689</v>
      </c>
      <c r="E237" s="42"/>
      <c r="F237" s="125" t="s">
        <v>516</v>
      </c>
      <c r="G237" s="125" t="s">
        <v>690</v>
      </c>
    </row>
    <row r="238" spans="1:7" x14ac:dyDescent="0.35">
      <c r="A238" s="22" t="s">
        <v>756</v>
      </c>
      <c r="B238" s="22" t="s">
        <v>721</v>
      </c>
      <c r="C238" s="537">
        <v>0.71111580561057675</v>
      </c>
      <c r="G238" s="101"/>
    </row>
    <row r="239" spans="1:7" x14ac:dyDescent="0.35">
      <c r="C239" s="35"/>
      <c r="G239" s="101"/>
    </row>
    <row r="240" spans="1:7" x14ac:dyDescent="0.35">
      <c r="B240" s="38" t="s">
        <v>722</v>
      </c>
      <c r="G240" s="101"/>
    </row>
    <row r="241" spans="1:7" x14ac:dyDescent="0.35">
      <c r="A241" s="22" t="s">
        <v>757</v>
      </c>
      <c r="B241" s="22" t="s">
        <v>724</v>
      </c>
      <c r="C241" s="536">
        <v>4627.0321110900268</v>
      </c>
      <c r="D241" s="536">
        <v>124489</v>
      </c>
      <c r="F241" s="113">
        <v>0.14398525721978364</v>
      </c>
      <c r="G241" s="113">
        <v>0.30944550916362784</v>
      </c>
    </row>
    <row r="242" spans="1:7" x14ac:dyDescent="0.35">
      <c r="A242" s="22" t="s">
        <v>758</v>
      </c>
      <c r="B242" s="22" t="s">
        <v>726</v>
      </c>
      <c r="C242" s="536">
        <v>2242.4442547300064</v>
      </c>
      <c r="D242" s="536">
        <v>30265</v>
      </c>
      <c r="F242" s="113">
        <v>6.9780996774250356E-2</v>
      </c>
      <c r="G242" s="113">
        <v>7.5230488917391883E-2</v>
      </c>
    </row>
    <row r="243" spans="1:7" x14ac:dyDescent="0.35">
      <c r="A243" s="22" t="s">
        <v>759</v>
      </c>
      <c r="B243" s="22" t="s">
        <v>728</v>
      </c>
      <c r="C243" s="536">
        <v>2768.4173081799968</v>
      </c>
      <c r="D243" s="536">
        <v>33237</v>
      </c>
      <c r="F243" s="113">
        <v>8.6148370843290689E-2</v>
      </c>
      <c r="G243" s="113">
        <v>8.2618065757388198E-2</v>
      </c>
    </row>
    <row r="244" spans="1:7" x14ac:dyDescent="0.35">
      <c r="A244" s="22" t="s">
        <v>760</v>
      </c>
      <c r="B244" s="22" t="s">
        <v>730</v>
      </c>
      <c r="C244" s="536">
        <v>3662.821005650007</v>
      </c>
      <c r="D244" s="536">
        <v>39531</v>
      </c>
      <c r="F244" s="113">
        <v>0.1139806709757847</v>
      </c>
      <c r="G244" s="113">
        <v>9.826322343939925E-2</v>
      </c>
    </row>
    <row r="245" spans="1:7" x14ac:dyDescent="0.35">
      <c r="A245" s="22" t="s">
        <v>761</v>
      </c>
      <c r="B245" s="22" t="s">
        <v>732</v>
      </c>
      <c r="C245" s="536">
        <v>5333.6866153699902</v>
      </c>
      <c r="D245" s="536">
        <v>52592</v>
      </c>
      <c r="F245" s="113">
        <v>0.16597512634569719</v>
      </c>
      <c r="G245" s="113">
        <v>0.13072928706900624</v>
      </c>
    </row>
    <row r="246" spans="1:7" x14ac:dyDescent="0.35">
      <c r="A246" s="22" t="s">
        <v>762</v>
      </c>
      <c r="B246" s="22" t="s">
        <v>734</v>
      </c>
      <c r="C246" s="536">
        <v>6384.4701531399824</v>
      </c>
      <c r="D246" s="536">
        <v>59346</v>
      </c>
      <c r="F246" s="113">
        <v>0.19867369733799667</v>
      </c>
      <c r="G246" s="113">
        <v>0.14751787858224147</v>
      </c>
    </row>
    <row r="247" spans="1:7" x14ac:dyDescent="0.35">
      <c r="A247" s="22" t="s">
        <v>763</v>
      </c>
      <c r="B247" s="22" t="s">
        <v>736</v>
      </c>
      <c r="C247" s="536">
        <v>4606.3287518099924</v>
      </c>
      <c r="D247" s="536">
        <v>40377</v>
      </c>
      <c r="F247" s="113">
        <v>0.14334100439428354</v>
      </c>
      <c r="G247" s="113">
        <v>0.10036614739856375</v>
      </c>
    </row>
    <row r="248" spans="1:7" x14ac:dyDescent="0.35">
      <c r="A248" s="22" t="s">
        <v>764</v>
      </c>
      <c r="B248" s="22" t="s">
        <v>738</v>
      </c>
      <c r="C248" s="536">
        <v>2510.2572797300109</v>
      </c>
      <c r="D248" s="536">
        <v>22460</v>
      </c>
      <c r="F248" s="113">
        <v>7.8114876108913073E-2</v>
      </c>
      <c r="G248" s="113">
        <v>5.5829399672381347E-2</v>
      </c>
    </row>
    <row r="249" spans="1:7" x14ac:dyDescent="0.35">
      <c r="A249" s="22" t="s">
        <v>765</v>
      </c>
      <c r="B249" s="49" t="s">
        <v>94</v>
      </c>
      <c r="C249" s="112">
        <f>SUM(C241:C248)</f>
        <v>32135.457479700017</v>
      </c>
      <c r="D249" s="105">
        <f>SUM(D241:D248)</f>
        <v>402297</v>
      </c>
      <c r="F249" s="108">
        <f>SUM(F241:F248)</f>
        <v>0.99999999999999989</v>
      </c>
      <c r="G249" s="108">
        <f>SUM(G241:G248)</f>
        <v>1</v>
      </c>
    </row>
    <row r="250" spans="1:7" hidden="1" outlineLevel="1" x14ac:dyDescent="0.35">
      <c r="A250" s="22" t="s">
        <v>766</v>
      </c>
      <c r="B250" s="51" t="s">
        <v>741</v>
      </c>
      <c r="F250" s="113">
        <f t="shared" ref="F250:F255" si="3">IF($C$249=0,"",IF(C250="[for completion]","",C250/$C$249))</f>
        <v>0</v>
      </c>
      <c r="G250" s="113">
        <f t="shared" ref="G250:G255" si="4">IF($D$249=0,"",IF(D250="[for completion]","",D250/$D$249))</f>
        <v>0</v>
      </c>
    </row>
    <row r="251" spans="1:7" hidden="1" outlineLevel="1" x14ac:dyDescent="0.35">
      <c r="A251" s="22" t="s">
        <v>767</v>
      </c>
      <c r="B251" s="51" t="s">
        <v>743</v>
      </c>
      <c r="F251" s="113">
        <f t="shared" si="3"/>
        <v>0</v>
      </c>
      <c r="G251" s="113">
        <f t="shared" si="4"/>
        <v>0</v>
      </c>
    </row>
    <row r="252" spans="1:7" hidden="1" outlineLevel="1" x14ac:dyDescent="0.35">
      <c r="A252" s="22" t="s">
        <v>768</v>
      </c>
      <c r="B252" s="51" t="s">
        <v>745</v>
      </c>
      <c r="F252" s="113">
        <f t="shared" si="3"/>
        <v>0</v>
      </c>
      <c r="G252" s="113">
        <f t="shared" si="4"/>
        <v>0</v>
      </c>
    </row>
    <row r="253" spans="1:7" hidden="1" outlineLevel="1" x14ac:dyDescent="0.35">
      <c r="A253" s="22" t="s">
        <v>769</v>
      </c>
      <c r="B253" s="51" t="s">
        <v>747</v>
      </c>
      <c r="F253" s="113">
        <f t="shared" si="3"/>
        <v>0</v>
      </c>
      <c r="G253" s="113">
        <f t="shared" si="4"/>
        <v>0</v>
      </c>
    </row>
    <row r="254" spans="1:7" hidden="1" outlineLevel="1" x14ac:dyDescent="0.35">
      <c r="A254" s="22" t="s">
        <v>770</v>
      </c>
      <c r="B254" s="51" t="s">
        <v>749</v>
      </c>
      <c r="F254" s="113">
        <f t="shared" si="3"/>
        <v>0</v>
      </c>
      <c r="G254" s="113">
        <f t="shared" si="4"/>
        <v>0</v>
      </c>
    </row>
    <row r="255" spans="1:7" hidden="1" outlineLevel="1" x14ac:dyDescent="0.35">
      <c r="A255" s="22" t="s">
        <v>771</v>
      </c>
      <c r="B255" s="51" t="s">
        <v>751</v>
      </c>
      <c r="F255" s="113">
        <f t="shared" si="3"/>
        <v>0</v>
      </c>
      <c r="G255" s="113">
        <f t="shared" si="4"/>
        <v>0</v>
      </c>
    </row>
    <row r="256" spans="1:7" hidden="1" outlineLevel="1" x14ac:dyDescent="0.35">
      <c r="A256" s="22" t="s">
        <v>772</v>
      </c>
      <c r="B256" s="51"/>
      <c r="F256" s="113"/>
      <c r="G256" s="113"/>
    </row>
    <row r="257" spans="1:14" hidden="1" outlineLevel="1" x14ac:dyDescent="0.35">
      <c r="A257" s="22" t="s">
        <v>773</v>
      </c>
      <c r="B257" s="51"/>
      <c r="F257" s="113"/>
      <c r="G257" s="113"/>
    </row>
    <row r="258" spans="1:14" hidden="1" outlineLevel="1" x14ac:dyDescent="0.35">
      <c r="A258" s="22" t="s">
        <v>774</v>
      </c>
      <c r="B258" s="51"/>
      <c r="F258" s="113"/>
      <c r="G258" s="113"/>
    </row>
    <row r="259" spans="1:14" ht="15" customHeight="1" collapsed="1" x14ac:dyDescent="0.35">
      <c r="A259" s="40"/>
      <c r="B259" s="41" t="s">
        <v>775</v>
      </c>
      <c r="C259" s="40" t="s">
        <v>516</v>
      </c>
      <c r="D259" s="40"/>
      <c r="E259" s="42"/>
      <c r="F259" s="125"/>
      <c r="G259" s="125"/>
    </row>
    <row r="260" spans="1:14" x14ac:dyDescent="0.35">
      <c r="A260" s="22" t="s">
        <v>776</v>
      </c>
      <c r="B260" s="22" t="s">
        <v>777</v>
      </c>
      <c r="C260" s="101">
        <v>0.17682126895251016</v>
      </c>
      <c r="E260" s="57"/>
      <c r="F260" s="108"/>
      <c r="G260" s="108"/>
    </row>
    <row r="261" spans="1:14" x14ac:dyDescent="0.35">
      <c r="A261" s="22" t="s">
        <v>778</v>
      </c>
      <c r="B261" s="22" t="s">
        <v>779</v>
      </c>
      <c r="C261" s="101">
        <v>1.3242953057968144E-2</v>
      </c>
      <c r="E261" s="57"/>
      <c r="F261" s="108"/>
    </row>
    <row r="262" spans="1:14" x14ac:dyDescent="0.35">
      <c r="A262" s="22" t="s">
        <v>780</v>
      </c>
      <c r="B262" s="22" t="s">
        <v>781</v>
      </c>
      <c r="C262" s="101">
        <v>0.26164690198891277</v>
      </c>
      <c r="E262" s="57"/>
      <c r="F262" s="108"/>
    </row>
    <row r="263" spans="1:14" outlineLevel="1" x14ac:dyDescent="0.35">
      <c r="A263" s="22" t="s">
        <v>782</v>
      </c>
      <c r="B263" s="559" t="s">
        <v>2061</v>
      </c>
      <c r="C263" s="101">
        <v>0.52776300443345681</v>
      </c>
      <c r="E263" s="57"/>
      <c r="F263" s="108"/>
    </row>
    <row r="264" spans="1:14" x14ac:dyDescent="0.35">
      <c r="A264" s="22" t="s">
        <v>1228</v>
      </c>
      <c r="B264" s="38" t="s">
        <v>1220</v>
      </c>
      <c r="C264" s="101"/>
      <c r="D264" s="35"/>
      <c r="E264" s="35"/>
      <c r="F264" s="117"/>
      <c r="G264" s="117"/>
      <c r="H264" s="20"/>
      <c r="I264" s="22"/>
      <c r="J264" s="22"/>
      <c r="K264" s="22"/>
      <c r="L264" s="20"/>
      <c r="M264" s="20"/>
      <c r="N264" s="20"/>
    </row>
    <row r="265" spans="1:14" x14ac:dyDescent="0.35">
      <c r="A265" s="22" t="s">
        <v>2062</v>
      </c>
      <c r="B265" s="22" t="s">
        <v>92</v>
      </c>
      <c r="C265" s="101">
        <v>2.0525871567152076E-2</v>
      </c>
      <c r="E265" s="57"/>
      <c r="F265" s="108"/>
    </row>
    <row r="266" spans="1:14" outlineLevel="1" x14ac:dyDescent="0.35">
      <c r="A266" s="22" t="s">
        <v>783</v>
      </c>
      <c r="B266" s="51" t="s">
        <v>785</v>
      </c>
      <c r="C266" s="52"/>
      <c r="E266" s="57"/>
      <c r="F266" s="108"/>
    </row>
    <row r="267" spans="1:14" outlineLevel="1" x14ac:dyDescent="0.35">
      <c r="A267" s="22" t="s">
        <v>784</v>
      </c>
      <c r="B267" s="51" t="s">
        <v>787</v>
      </c>
      <c r="E267" s="57"/>
      <c r="F267" s="108"/>
    </row>
    <row r="268" spans="1:14" outlineLevel="1" x14ac:dyDescent="0.35">
      <c r="A268" s="22" t="s">
        <v>786</v>
      </c>
      <c r="B268" s="51" t="s">
        <v>789</v>
      </c>
      <c r="E268" s="57"/>
      <c r="F268" s="108"/>
    </row>
    <row r="269" spans="1:14" outlineLevel="1" x14ac:dyDescent="0.35">
      <c r="A269" s="22" t="s">
        <v>788</v>
      </c>
      <c r="B269" s="51" t="s">
        <v>791</v>
      </c>
      <c r="E269" s="57"/>
      <c r="F269" s="108"/>
    </row>
    <row r="270" spans="1:14" outlineLevel="1" x14ac:dyDescent="0.35">
      <c r="A270" s="22" t="s">
        <v>790</v>
      </c>
      <c r="B270" s="51" t="s">
        <v>96</v>
      </c>
      <c r="E270" s="57"/>
      <c r="F270" s="108"/>
    </row>
    <row r="271" spans="1:14" outlineLevel="1" x14ac:dyDescent="0.35">
      <c r="A271" s="22" t="s">
        <v>792</v>
      </c>
      <c r="B271" s="51" t="s">
        <v>96</v>
      </c>
      <c r="E271" s="57"/>
      <c r="F271" s="108"/>
    </row>
    <row r="272" spans="1:14" outlineLevel="1" x14ac:dyDescent="0.35">
      <c r="A272" s="22" t="s">
        <v>793</v>
      </c>
      <c r="B272" s="51" t="s">
        <v>96</v>
      </c>
      <c r="E272" s="57"/>
      <c r="F272" s="108"/>
    </row>
    <row r="273" spans="1:7" outlineLevel="1" x14ac:dyDescent="0.35">
      <c r="A273" s="22" t="s">
        <v>794</v>
      </c>
      <c r="B273" s="51" t="s">
        <v>96</v>
      </c>
      <c r="E273" s="57"/>
      <c r="F273" s="108"/>
    </row>
    <row r="274" spans="1:7" outlineLevel="1" x14ac:dyDescent="0.35">
      <c r="A274" s="22" t="s">
        <v>795</v>
      </c>
      <c r="B274" s="51" t="s">
        <v>96</v>
      </c>
      <c r="E274" s="57"/>
      <c r="F274" s="108"/>
    </row>
    <row r="275" spans="1:7" outlineLevel="1" x14ac:dyDescent="0.35">
      <c r="A275" s="22" t="s">
        <v>796</v>
      </c>
      <c r="B275" s="51" t="s">
        <v>96</v>
      </c>
      <c r="E275" s="57"/>
      <c r="F275" s="108"/>
    </row>
    <row r="276" spans="1:7" ht="15" customHeight="1" x14ac:dyDescent="0.35">
      <c r="A276" s="40"/>
      <c r="B276" s="41" t="s">
        <v>797</v>
      </c>
      <c r="C276" s="40" t="s">
        <v>516</v>
      </c>
      <c r="D276" s="40"/>
      <c r="E276" s="42"/>
      <c r="F276" s="125"/>
      <c r="G276" s="122"/>
    </row>
    <row r="277" spans="1:7" x14ac:dyDescent="0.35">
      <c r="A277" s="22" t="s">
        <v>7</v>
      </c>
      <c r="B277" s="22" t="s">
        <v>1221</v>
      </c>
      <c r="C277" s="101">
        <v>0.80077295063453502</v>
      </c>
      <c r="E277" s="20"/>
      <c r="F277" s="111"/>
    </row>
    <row r="278" spans="1:7" x14ac:dyDescent="0.35">
      <c r="A278" s="22" t="s">
        <v>798</v>
      </c>
      <c r="B278" s="22" t="s">
        <v>799</v>
      </c>
      <c r="C278" s="101">
        <v>0.19922704936546484</v>
      </c>
      <c r="E278" s="20"/>
      <c r="F278" s="111"/>
    </row>
    <row r="279" spans="1:7" x14ac:dyDescent="0.35">
      <c r="A279" s="22" t="s">
        <v>800</v>
      </c>
      <c r="B279" s="22" t="s">
        <v>92</v>
      </c>
      <c r="E279" s="20"/>
      <c r="F279" s="111"/>
    </row>
    <row r="280" spans="1:7" hidden="1" outlineLevel="1" x14ac:dyDescent="0.35">
      <c r="A280" s="22" t="s">
        <v>801</v>
      </c>
      <c r="E280" s="20"/>
      <c r="F280" s="111"/>
    </row>
    <row r="281" spans="1:7" hidden="1" outlineLevel="1" x14ac:dyDescent="0.35">
      <c r="A281" s="22" t="s">
        <v>802</v>
      </c>
      <c r="E281" s="20"/>
      <c r="F281" s="111"/>
    </row>
    <row r="282" spans="1:7" hidden="1" outlineLevel="1" x14ac:dyDescent="0.35">
      <c r="A282" s="22" t="s">
        <v>803</v>
      </c>
      <c r="E282" s="20"/>
      <c r="F282" s="111"/>
    </row>
    <row r="283" spans="1:7" hidden="1" outlineLevel="1" x14ac:dyDescent="0.35">
      <c r="A283" s="22" t="s">
        <v>804</v>
      </c>
      <c r="E283" s="20"/>
      <c r="F283" s="111"/>
    </row>
    <row r="284" spans="1:7" hidden="1" outlineLevel="1" x14ac:dyDescent="0.35">
      <c r="A284" s="22" t="s">
        <v>805</v>
      </c>
      <c r="E284" s="20"/>
      <c r="F284" s="111"/>
    </row>
    <row r="285" spans="1:7" hidden="1" outlineLevel="1" x14ac:dyDescent="0.35">
      <c r="A285" s="22" t="s">
        <v>806</v>
      </c>
      <c r="E285" s="20"/>
      <c r="F285" s="111"/>
    </row>
    <row r="286" spans="1:7" customFormat="1" collapsed="1" x14ac:dyDescent="0.35">
      <c r="A286" s="624"/>
      <c r="B286" s="624" t="s">
        <v>1853</v>
      </c>
      <c r="C286" s="624" t="s">
        <v>61</v>
      </c>
      <c r="D286" s="624" t="s">
        <v>1854</v>
      </c>
      <c r="E286" s="624"/>
      <c r="F286" s="624" t="s">
        <v>516</v>
      </c>
      <c r="G286" s="624" t="s">
        <v>1855</v>
      </c>
    </row>
    <row r="287" spans="1:7" customFormat="1" x14ac:dyDescent="0.35">
      <c r="A287" s="625" t="s">
        <v>1856</v>
      </c>
      <c r="B287" s="626"/>
      <c r="C287" s="627"/>
      <c r="D287" s="627"/>
      <c r="E287" s="628"/>
      <c r="F287" s="629">
        <f>IF($C$305=0,"",IF(C287="[For completion]","",C287/$C$305))</f>
        <v>0</v>
      </c>
      <c r="G287" s="629">
        <f>IF($D$305=0,"",IF(D287="[For completion]","",D287/$D$305))</f>
        <v>0</v>
      </c>
    </row>
    <row r="288" spans="1:7" customFormat="1" x14ac:dyDescent="0.35">
      <c r="A288" s="625" t="s">
        <v>1857</v>
      </c>
      <c r="B288" s="626"/>
      <c r="C288" s="627"/>
      <c r="D288" s="627"/>
      <c r="E288" s="628"/>
      <c r="F288" s="629">
        <f t="shared" ref="F288:F304" si="5">IF($C$305=0,"",IF(C288="[For completion]","",C288/$C$305))</f>
        <v>0</v>
      </c>
      <c r="G288" s="629">
        <f t="shared" ref="G288:G304" si="6">IF($D$305=0,"",IF(D288="[For completion]","",D288/$D$305))</f>
        <v>0</v>
      </c>
    </row>
    <row r="289" spans="1:7" customFormat="1" x14ac:dyDescent="0.35">
      <c r="A289" s="625" t="s">
        <v>1858</v>
      </c>
      <c r="B289" s="626"/>
      <c r="C289" s="627"/>
      <c r="D289" s="627"/>
      <c r="E289" s="628"/>
      <c r="F289" s="629">
        <f t="shared" si="5"/>
        <v>0</v>
      </c>
      <c r="G289" s="629">
        <f t="shared" si="6"/>
        <v>0</v>
      </c>
    </row>
    <row r="290" spans="1:7" customFormat="1" x14ac:dyDescent="0.35">
      <c r="A290" s="625" t="s">
        <v>1859</v>
      </c>
      <c r="B290" s="626"/>
      <c r="C290" s="627"/>
      <c r="D290" s="627"/>
      <c r="E290" s="628"/>
      <c r="F290" s="629">
        <f t="shared" si="5"/>
        <v>0</v>
      </c>
      <c r="G290" s="629">
        <f t="shared" si="6"/>
        <v>0</v>
      </c>
    </row>
    <row r="291" spans="1:7" customFormat="1" x14ac:dyDescent="0.35">
      <c r="A291" s="625" t="s">
        <v>1860</v>
      </c>
      <c r="B291" s="626"/>
      <c r="C291" s="627"/>
      <c r="D291" s="627"/>
      <c r="E291" s="628"/>
      <c r="F291" s="629">
        <f t="shared" si="5"/>
        <v>0</v>
      </c>
      <c r="G291" s="629">
        <f t="shared" si="6"/>
        <v>0</v>
      </c>
    </row>
    <row r="292" spans="1:7" customFormat="1" x14ac:dyDescent="0.35">
      <c r="A292" s="625" t="s">
        <v>1861</v>
      </c>
      <c r="B292" s="626"/>
      <c r="C292" s="627"/>
      <c r="D292" s="627"/>
      <c r="E292" s="628"/>
      <c r="F292" s="629">
        <f t="shared" si="5"/>
        <v>0</v>
      </c>
      <c r="G292" s="629">
        <f t="shared" si="6"/>
        <v>0</v>
      </c>
    </row>
    <row r="293" spans="1:7" customFormat="1" x14ac:dyDescent="0.35">
      <c r="A293" s="625" t="s">
        <v>1862</v>
      </c>
      <c r="B293" s="626"/>
      <c r="C293" s="627"/>
      <c r="D293" s="627"/>
      <c r="E293" s="628"/>
      <c r="F293" s="629">
        <f t="shared" si="5"/>
        <v>0</v>
      </c>
      <c r="G293" s="629">
        <f t="shared" si="6"/>
        <v>0</v>
      </c>
    </row>
    <row r="294" spans="1:7" customFormat="1" x14ac:dyDescent="0.35">
      <c r="A294" s="625" t="s">
        <v>1863</v>
      </c>
      <c r="B294" s="626"/>
      <c r="C294" s="627"/>
      <c r="D294" s="627"/>
      <c r="E294" s="628"/>
      <c r="F294" s="629">
        <f t="shared" si="5"/>
        <v>0</v>
      </c>
      <c r="G294" s="629">
        <f t="shared" si="6"/>
        <v>0</v>
      </c>
    </row>
    <row r="295" spans="1:7" customFormat="1" x14ac:dyDescent="0.35">
      <c r="A295" s="625" t="s">
        <v>1864</v>
      </c>
      <c r="B295" s="626"/>
      <c r="C295" s="627"/>
      <c r="D295" s="627"/>
      <c r="E295" s="628"/>
      <c r="F295" s="629">
        <f t="shared" si="5"/>
        <v>0</v>
      </c>
      <c r="G295" s="629">
        <f t="shared" si="6"/>
        <v>0</v>
      </c>
    </row>
    <row r="296" spans="1:7" customFormat="1" x14ac:dyDescent="0.35">
      <c r="A296" s="625" t="s">
        <v>1865</v>
      </c>
      <c r="B296" s="626"/>
      <c r="C296" s="627"/>
      <c r="D296" s="627"/>
      <c r="E296" s="628"/>
      <c r="F296" s="629">
        <f t="shared" si="5"/>
        <v>0</v>
      </c>
      <c r="G296" s="629">
        <f t="shared" si="6"/>
        <v>0</v>
      </c>
    </row>
    <row r="297" spans="1:7" customFormat="1" x14ac:dyDescent="0.35">
      <c r="A297" s="625" t="s">
        <v>1866</v>
      </c>
      <c r="B297" s="626"/>
      <c r="C297" s="627"/>
      <c r="D297" s="627"/>
      <c r="E297" s="628"/>
      <c r="F297" s="629">
        <f t="shared" si="5"/>
        <v>0</v>
      </c>
      <c r="G297" s="629">
        <f t="shared" si="6"/>
        <v>0</v>
      </c>
    </row>
    <row r="298" spans="1:7" customFormat="1" x14ac:dyDescent="0.35">
      <c r="A298" s="625" t="s">
        <v>1867</v>
      </c>
      <c r="B298" s="626"/>
      <c r="C298" s="627"/>
      <c r="D298" s="627"/>
      <c r="E298" s="628"/>
      <c r="F298" s="629">
        <f t="shared" si="5"/>
        <v>0</v>
      </c>
      <c r="G298" s="629">
        <f t="shared" si="6"/>
        <v>0</v>
      </c>
    </row>
    <row r="299" spans="1:7" customFormat="1" x14ac:dyDescent="0.35">
      <c r="A299" s="625" t="s">
        <v>1868</v>
      </c>
      <c r="B299" s="626"/>
      <c r="C299" s="627"/>
      <c r="D299" s="627"/>
      <c r="E299" s="628"/>
      <c r="F299" s="629">
        <f t="shared" si="5"/>
        <v>0</v>
      </c>
      <c r="G299" s="629">
        <f t="shared" si="6"/>
        <v>0</v>
      </c>
    </row>
    <row r="300" spans="1:7" customFormat="1" x14ac:dyDescent="0.35">
      <c r="A300" s="625" t="s">
        <v>1869</v>
      </c>
      <c r="B300" s="626"/>
      <c r="C300" s="627"/>
      <c r="D300" s="627"/>
      <c r="E300" s="628"/>
      <c r="F300" s="629">
        <f t="shared" si="5"/>
        <v>0</v>
      </c>
      <c r="G300" s="629">
        <f t="shared" si="6"/>
        <v>0</v>
      </c>
    </row>
    <row r="301" spans="1:7" customFormat="1" x14ac:dyDescent="0.35">
      <c r="A301" s="625" t="s">
        <v>1870</v>
      </c>
      <c r="B301" s="626"/>
      <c r="C301" s="627"/>
      <c r="D301" s="627"/>
      <c r="E301" s="628"/>
      <c r="F301" s="629">
        <f t="shared" si="5"/>
        <v>0</v>
      </c>
      <c r="G301" s="629">
        <f t="shared" si="6"/>
        <v>0</v>
      </c>
    </row>
    <row r="302" spans="1:7" customFormat="1" x14ac:dyDescent="0.35">
      <c r="A302" s="625" t="s">
        <v>1871</v>
      </c>
      <c r="B302" s="626"/>
      <c r="C302" s="627"/>
      <c r="D302" s="627"/>
      <c r="E302" s="628"/>
      <c r="F302" s="629">
        <f t="shared" si="5"/>
        <v>0</v>
      </c>
      <c r="G302" s="629">
        <f t="shared" si="6"/>
        <v>0</v>
      </c>
    </row>
    <row r="303" spans="1:7" customFormat="1" x14ac:dyDescent="0.35">
      <c r="A303" s="625" t="s">
        <v>1872</v>
      </c>
      <c r="B303" s="626"/>
      <c r="C303" s="627"/>
      <c r="D303" s="627"/>
      <c r="E303" s="628"/>
      <c r="F303" s="629">
        <f t="shared" si="5"/>
        <v>0</v>
      </c>
      <c r="G303" s="629">
        <f t="shared" si="6"/>
        <v>0</v>
      </c>
    </row>
    <row r="304" spans="1:7" customFormat="1" x14ac:dyDescent="0.35">
      <c r="A304" s="625" t="s">
        <v>1873</v>
      </c>
      <c r="B304" s="626" t="s">
        <v>1874</v>
      </c>
      <c r="C304" s="689">
        <v>32135.457479700017</v>
      </c>
      <c r="D304" s="689">
        <v>402297</v>
      </c>
      <c r="E304" s="628"/>
      <c r="F304" s="629">
        <f t="shared" si="5"/>
        <v>1</v>
      </c>
      <c r="G304" s="629">
        <f t="shared" si="6"/>
        <v>1</v>
      </c>
    </row>
    <row r="305" spans="1:7" customFormat="1" x14ac:dyDescent="0.35">
      <c r="A305" s="625" t="s">
        <v>1875</v>
      </c>
      <c r="B305" s="626" t="s">
        <v>94</v>
      </c>
      <c r="C305" s="689">
        <f>SUM(C287:C304)</f>
        <v>32135.457479700017</v>
      </c>
      <c r="D305" s="627">
        <f>SUM(D287:D304)</f>
        <v>402297</v>
      </c>
      <c r="E305" s="628"/>
      <c r="F305" s="630">
        <f>SUM(F287:F304)</f>
        <v>1</v>
      </c>
      <c r="G305" s="630">
        <f>SUM(G287:G304)</f>
        <v>1</v>
      </c>
    </row>
    <row r="306" spans="1:7" customFormat="1" x14ac:dyDescent="0.35">
      <c r="A306" s="625" t="s">
        <v>1876</v>
      </c>
      <c r="B306" s="626"/>
      <c r="C306" s="627"/>
      <c r="D306" s="627"/>
      <c r="E306" s="628"/>
      <c r="F306" s="628"/>
      <c r="G306" s="628"/>
    </row>
    <row r="307" spans="1:7" customFormat="1" x14ac:dyDescent="0.35">
      <c r="A307" s="625" t="s">
        <v>1877</v>
      </c>
      <c r="B307" s="626"/>
      <c r="C307" s="627"/>
      <c r="D307" s="627"/>
      <c r="E307" s="628"/>
      <c r="F307" s="628"/>
      <c r="G307" s="628"/>
    </row>
    <row r="308" spans="1:7" customFormat="1" x14ac:dyDescent="0.35">
      <c r="A308" s="625" t="s">
        <v>1878</v>
      </c>
      <c r="B308" s="626"/>
      <c r="C308" s="627"/>
      <c r="D308" s="627"/>
      <c r="E308" s="628"/>
      <c r="F308" s="628"/>
      <c r="G308" s="628"/>
    </row>
    <row r="309" spans="1:7" customFormat="1" x14ac:dyDescent="0.35">
      <c r="A309" s="624"/>
      <c r="B309" s="624" t="s">
        <v>1879</v>
      </c>
      <c r="C309" s="624" t="s">
        <v>61</v>
      </c>
      <c r="D309" s="624" t="s">
        <v>1854</v>
      </c>
      <c r="E309" s="624"/>
      <c r="F309" s="624" t="s">
        <v>516</v>
      </c>
      <c r="G309" s="624" t="s">
        <v>1855</v>
      </c>
    </row>
    <row r="310" spans="1:7" customFormat="1" x14ac:dyDescent="0.35">
      <c r="A310" s="625" t="s">
        <v>1880</v>
      </c>
      <c r="B310" s="626"/>
      <c r="C310" s="627"/>
      <c r="D310" s="627"/>
      <c r="E310" s="628"/>
      <c r="F310" s="629">
        <f>IF($C$328=0,"",IF(C310="[For completion]","",C310/$C$328))</f>
        <v>0</v>
      </c>
      <c r="G310" s="629">
        <f>IF($D$328=0,"",IF(D310="[For completion]","",D310/$D$328))</f>
        <v>0</v>
      </c>
    </row>
    <row r="311" spans="1:7" customFormat="1" x14ac:dyDescent="0.35">
      <c r="A311" s="625" t="s">
        <v>1881</v>
      </c>
      <c r="B311" s="626"/>
      <c r="C311" s="627"/>
      <c r="D311" s="627"/>
      <c r="E311" s="628"/>
      <c r="F311" s="628"/>
      <c r="G311" s="628"/>
    </row>
    <row r="312" spans="1:7" customFormat="1" x14ac:dyDescent="0.35">
      <c r="A312" s="625" t="s">
        <v>1882</v>
      </c>
      <c r="B312" s="626"/>
      <c r="C312" s="627"/>
      <c r="D312" s="627"/>
      <c r="E312" s="628"/>
      <c r="F312" s="628"/>
      <c r="G312" s="628"/>
    </row>
    <row r="313" spans="1:7" customFormat="1" x14ac:dyDescent="0.35">
      <c r="A313" s="625" t="s">
        <v>1883</v>
      </c>
      <c r="B313" s="626"/>
      <c r="C313" s="627"/>
      <c r="D313" s="627"/>
      <c r="E313" s="628"/>
      <c r="F313" s="628"/>
      <c r="G313" s="628"/>
    </row>
    <row r="314" spans="1:7" customFormat="1" x14ac:dyDescent="0.35">
      <c r="A314" s="625" t="s">
        <v>1884</v>
      </c>
      <c r="B314" s="626"/>
      <c r="C314" s="627"/>
      <c r="D314" s="627"/>
      <c r="E314" s="628"/>
      <c r="F314" s="628"/>
      <c r="G314" s="628"/>
    </row>
    <row r="315" spans="1:7" customFormat="1" x14ac:dyDescent="0.35">
      <c r="A315" s="625" t="s">
        <v>1885</v>
      </c>
      <c r="B315" s="626"/>
      <c r="C315" s="627"/>
      <c r="D315" s="627"/>
      <c r="E315" s="628"/>
      <c r="F315" s="628"/>
      <c r="G315" s="628"/>
    </row>
    <row r="316" spans="1:7" customFormat="1" x14ac:dyDescent="0.35">
      <c r="A316" s="625" t="s">
        <v>1886</v>
      </c>
      <c r="B316" s="626"/>
      <c r="C316" s="627"/>
      <c r="D316" s="627"/>
      <c r="E316" s="628"/>
      <c r="F316" s="628"/>
      <c r="G316" s="628"/>
    </row>
    <row r="317" spans="1:7" customFormat="1" x14ac:dyDescent="0.35">
      <c r="A317" s="625" t="s">
        <v>1887</v>
      </c>
      <c r="B317" s="626"/>
      <c r="C317" s="627"/>
      <c r="D317" s="627"/>
      <c r="E317" s="628"/>
      <c r="F317" s="628"/>
      <c r="G317" s="628"/>
    </row>
    <row r="318" spans="1:7" customFormat="1" x14ac:dyDescent="0.35">
      <c r="A318" s="625" t="s">
        <v>1888</v>
      </c>
      <c r="B318" s="626"/>
      <c r="C318" s="627"/>
      <c r="D318" s="627"/>
      <c r="E318" s="628"/>
      <c r="F318" s="628"/>
      <c r="G318" s="628"/>
    </row>
    <row r="319" spans="1:7" customFormat="1" x14ac:dyDescent="0.35">
      <c r="A319" s="625" t="s">
        <v>1889</v>
      </c>
      <c r="B319" s="626"/>
      <c r="C319" s="627"/>
      <c r="D319" s="627"/>
      <c r="E319" s="628"/>
      <c r="F319" s="628"/>
      <c r="G319" s="628"/>
    </row>
    <row r="320" spans="1:7" customFormat="1" x14ac:dyDescent="0.35">
      <c r="A320" s="625" t="s">
        <v>1890</v>
      </c>
      <c r="B320" s="626"/>
      <c r="C320" s="627"/>
      <c r="D320" s="627"/>
      <c r="E320" s="628"/>
      <c r="F320" s="628"/>
      <c r="G320" s="628"/>
    </row>
    <row r="321" spans="1:7" customFormat="1" x14ac:dyDescent="0.35">
      <c r="A321" s="625" t="s">
        <v>1891</v>
      </c>
      <c r="B321" s="626"/>
      <c r="C321" s="627"/>
      <c r="D321" s="627"/>
      <c r="E321" s="628"/>
      <c r="F321" s="628"/>
      <c r="G321" s="628"/>
    </row>
    <row r="322" spans="1:7" customFormat="1" x14ac:dyDescent="0.35">
      <c r="A322" s="625" t="s">
        <v>1892</v>
      </c>
      <c r="B322" s="626"/>
      <c r="C322" s="627"/>
      <c r="D322" s="627"/>
      <c r="E322" s="628"/>
      <c r="F322" s="628"/>
      <c r="G322" s="628"/>
    </row>
    <row r="323" spans="1:7" customFormat="1" x14ac:dyDescent="0.35">
      <c r="A323" s="625" t="s">
        <v>1893</v>
      </c>
      <c r="B323" s="626"/>
      <c r="C323" s="627"/>
      <c r="D323" s="627"/>
      <c r="E323" s="628"/>
      <c r="F323" s="628"/>
      <c r="G323" s="628"/>
    </row>
    <row r="324" spans="1:7" customFormat="1" x14ac:dyDescent="0.35">
      <c r="A324" s="625" t="s">
        <v>1894</v>
      </c>
      <c r="B324" s="626"/>
      <c r="C324" s="627"/>
      <c r="D324" s="627"/>
      <c r="E324" s="628"/>
      <c r="F324" s="628"/>
      <c r="G324" s="628"/>
    </row>
    <row r="325" spans="1:7" customFormat="1" x14ac:dyDescent="0.35">
      <c r="A325" s="625" t="s">
        <v>1895</v>
      </c>
      <c r="B325" s="626"/>
      <c r="C325" s="627"/>
      <c r="D325" s="627"/>
      <c r="E325" s="628"/>
      <c r="F325" s="628"/>
      <c r="G325" s="628"/>
    </row>
    <row r="326" spans="1:7" customFormat="1" x14ac:dyDescent="0.35">
      <c r="A326" s="625" t="s">
        <v>1896</v>
      </c>
      <c r="B326" s="626"/>
      <c r="C326" s="627"/>
      <c r="D326" s="627"/>
      <c r="E326" s="628"/>
      <c r="F326" s="628"/>
      <c r="G326" s="628"/>
    </row>
    <row r="327" spans="1:7" customFormat="1" x14ac:dyDescent="0.35">
      <c r="A327" s="625" t="s">
        <v>1897</v>
      </c>
      <c r="B327" s="626" t="s">
        <v>1874</v>
      </c>
      <c r="C327" s="689">
        <v>32135.457479700017</v>
      </c>
      <c r="D327" s="689">
        <v>402297</v>
      </c>
      <c r="E327" s="628"/>
      <c r="F327" s="628"/>
      <c r="G327" s="628"/>
    </row>
    <row r="328" spans="1:7" customFormat="1" x14ac:dyDescent="0.35">
      <c r="A328" s="625" t="s">
        <v>1898</v>
      </c>
      <c r="B328" s="626" t="s">
        <v>94</v>
      </c>
      <c r="C328" s="689">
        <f>SUM(C310:C327)</f>
        <v>32135.457479700017</v>
      </c>
      <c r="D328" s="627">
        <f>SUM(D310:D327)</f>
        <v>402297</v>
      </c>
      <c r="E328" s="628"/>
      <c r="F328" s="630">
        <f>SUM(F310:F327)</f>
        <v>0</v>
      </c>
      <c r="G328" s="630">
        <f>SUM(G310:G327)</f>
        <v>0</v>
      </c>
    </row>
    <row r="329" spans="1:7" customFormat="1" x14ac:dyDescent="0.35">
      <c r="A329" s="625" t="s">
        <v>1899</v>
      </c>
      <c r="B329" s="626"/>
      <c r="C329" s="627"/>
      <c r="D329" s="627"/>
      <c r="E329" s="628"/>
      <c r="F329" s="628"/>
      <c r="G329" s="628"/>
    </row>
    <row r="330" spans="1:7" customFormat="1" x14ac:dyDescent="0.35">
      <c r="A330" s="625" t="s">
        <v>1900</v>
      </c>
      <c r="B330" s="626"/>
      <c r="C330" s="627"/>
      <c r="D330" s="627"/>
      <c r="E330" s="628"/>
      <c r="F330" s="628"/>
      <c r="G330" s="628"/>
    </row>
    <row r="331" spans="1:7" customFormat="1" x14ac:dyDescent="0.35">
      <c r="A331" s="625" t="s">
        <v>1901</v>
      </c>
      <c r="B331" s="626"/>
      <c r="C331" s="627"/>
      <c r="D331" s="627"/>
      <c r="E331" s="628"/>
      <c r="F331" s="628"/>
      <c r="G331" s="628"/>
    </row>
    <row r="332" spans="1:7" customFormat="1" x14ac:dyDescent="0.35">
      <c r="A332" s="624"/>
      <c r="B332" s="624" t="s">
        <v>1902</v>
      </c>
      <c r="C332" s="624" t="s">
        <v>61</v>
      </c>
      <c r="D332" s="624" t="s">
        <v>1854</v>
      </c>
      <c r="E332" s="624"/>
      <c r="F332" s="624" t="s">
        <v>516</v>
      </c>
      <c r="G332" s="624" t="s">
        <v>1855</v>
      </c>
    </row>
    <row r="333" spans="1:7" customFormat="1" x14ac:dyDescent="0.35">
      <c r="A333" s="625" t="s">
        <v>1903</v>
      </c>
      <c r="B333" s="626" t="s">
        <v>1904</v>
      </c>
      <c r="C333" s="689">
        <v>40.233627079999998</v>
      </c>
      <c r="D333" s="627">
        <v>501</v>
      </c>
      <c r="E333" s="628"/>
      <c r="F333" s="629">
        <f>IF($C$343=0,"",IF(C333="[For completion]","",C333/$C$343))</f>
        <v>1.2519991835872231E-3</v>
      </c>
      <c r="G333" s="629">
        <f>IF($D$343=0,"",IF(D333="[For completion]","",D333/$D$343))</f>
        <v>1.2453485857463517E-3</v>
      </c>
    </row>
    <row r="334" spans="1:7" customFormat="1" x14ac:dyDescent="0.35">
      <c r="A334" s="625" t="s">
        <v>1905</v>
      </c>
      <c r="B334" s="626" t="s">
        <v>1906</v>
      </c>
      <c r="C334" s="689">
        <v>39.318746769999997</v>
      </c>
      <c r="D334" s="627">
        <v>579</v>
      </c>
      <c r="E334" s="628"/>
      <c r="F334" s="629">
        <f t="shared" ref="F334:F342" si="7">IF($C$343=0,"",IF(C334="[For completion]","",C334/$C$343))</f>
        <v>1.2235297294432438E-3</v>
      </c>
      <c r="G334" s="629">
        <f t="shared" ref="G334:G342" si="8">IF($D$343=0,"",IF(D334="[For completion]","",D334/$D$343))</f>
        <v>1.4392351919104542E-3</v>
      </c>
    </row>
    <row r="335" spans="1:7" customFormat="1" x14ac:dyDescent="0.35">
      <c r="A335" s="625" t="s">
        <v>1907</v>
      </c>
      <c r="B335" s="626" t="s">
        <v>1908</v>
      </c>
      <c r="C335" s="689">
        <v>161.6386467100001</v>
      </c>
      <c r="D335" s="627">
        <v>2659</v>
      </c>
      <c r="E335" s="628"/>
      <c r="F335" s="629">
        <f t="shared" si="7"/>
        <v>5.0299082733622569E-3</v>
      </c>
      <c r="G335" s="629">
        <f t="shared" si="8"/>
        <v>6.6095446896198579E-3</v>
      </c>
    </row>
    <row r="336" spans="1:7" customFormat="1" x14ac:dyDescent="0.35">
      <c r="A336" s="625" t="s">
        <v>1909</v>
      </c>
      <c r="B336" s="626" t="s">
        <v>1910</v>
      </c>
      <c r="C336" s="689">
        <v>94.152248439999894</v>
      </c>
      <c r="D336" s="627">
        <v>1556</v>
      </c>
      <c r="E336" s="628"/>
      <c r="F336" s="629">
        <f t="shared" si="7"/>
        <v>2.9298511403258072E-3</v>
      </c>
      <c r="G336" s="629">
        <f t="shared" si="8"/>
        <v>3.8677892204018426E-3</v>
      </c>
    </row>
    <row r="337" spans="1:7" customFormat="1" x14ac:dyDescent="0.35">
      <c r="A337" s="625" t="s">
        <v>1911</v>
      </c>
      <c r="B337" s="626" t="s">
        <v>1912</v>
      </c>
      <c r="C337" s="689">
        <v>217.96613862999999</v>
      </c>
      <c r="D337" s="627">
        <v>3327</v>
      </c>
      <c r="E337" s="628"/>
      <c r="F337" s="629">
        <f t="shared" si="7"/>
        <v>6.7827200135797327E-3</v>
      </c>
      <c r="G337" s="629">
        <f t="shared" si="8"/>
        <v>8.2700094706149932E-3</v>
      </c>
    </row>
    <row r="338" spans="1:7" customFormat="1" x14ac:dyDescent="0.35">
      <c r="A338" s="625" t="s">
        <v>1913</v>
      </c>
      <c r="B338" s="626" t="s">
        <v>1914</v>
      </c>
      <c r="C338" s="689">
        <v>79.621069870000014</v>
      </c>
      <c r="D338" s="627">
        <v>1189</v>
      </c>
      <c r="E338" s="628"/>
      <c r="F338" s="629">
        <f t="shared" si="7"/>
        <v>2.4776666114483775E-3</v>
      </c>
      <c r="G338" s="629">
        <f t="shared" si="8"/>
        <v>2.955527881142539E-3</v>
      </c>
    </row>
    <row r="339" spans="1:7" customFormat="1" x14ac:dyDescent="0.35">
      <c r="A339" s="625" t="s">
        <v>1915</v>
      </c>
      <c r="B339" s="626" t="s">
        <v>1916</v>
      </c>
      <c r="C339" s="689">
        <v>79.867407749999998</v>
      </c>
      <c r="D339" s="627">
        <v>1948</v>
      </c>
      <c r="E339" s="628"/>
      <c r="F339" s="629">
        <f t="shared" si="7"/>
        <v>2.4853322097806714E-3</v>
      </c>
      <c r="G339" s="629">
        <f t="shared" si="8"/>
        <v>4.842193702662461E-3</v>
      </c>
    </row>
    <row r="340" spans="1:7" customFormat="1" x14ac:dyDescent="0.35">
      <c r="A340" s="625" t="s">
        <v>1917</v>
      </c>
      <c r="B340" s="626" t="s">
        <v>1918</v>
      </c>
      <c r="C340" s="689">
        <v>897.83271455000192</v>
      </c>
      <c r="D340" s="627">
        <v>31521</v>
      </c>
      <c r="E340" s="628"/>
      <c r="F340" s="629">
        <f t="shared" si="7"/>
        <v>2.7938963180709157E-2</v>
      </c>
      <c r="G340" s="629">
        <f t="shared" si="8"/>
        <v>7.8352560421777934E-2</v>
      </c>
    </row>
    <row r="341" spans="1:7" customFormat="1" x14ac:dyDescent="0.35">
      <c r="A341" s="625" t="s">
        <v>1919</v>
      </c>
      <c r="B341" s="626" t="s">
        <v>1920</v>
      </c>
      <c r="C341" s="689">
        <v>18015.601773510662</v>
      </c>
      <c r="D341" s="627">
        <v>213810</v>
      </c>
      <c r="E341" s="628"/>
      <c r="F341" s="629">
        <f t="shared" si="7"/>
        <v>0.56061360481914269</v>
      </c>
      <c r="G341" s="629">
        <f t="shared" si="8"/>
        <v>0.53147301620444598</v>
      </c>
    </row>
    <row r="342" spans="1:7" customFormat="1" x14ac:dyDescent="0.35">
      <c r="A342" s="625" t="s">
        <v>1921</v>
      </c>
      <c r="B342" s="627" t="s">
        <v>1874</v>
      </c>
      <c r="C342" s="689">
        <v>12509.27347001007</v>
      </c>
      <c r="D342" s="627">
        <v>145207</v>
      </c>
      <c r="F342" s="629">
        <f t="shared" si="7"/>
        <v>0.38926642483862078</v>
      </c>
      <c r="G342" s="629">
        <f t="shared" si="8"/>
        <v>0.36094477463167757</v>
      </c>
    </row>
    <row r="343" spans="1:7" customFormat="1" x14ac:dyDescent="0.35">
      <c r="A343" s="625" t="s">
        <v>1922</v>
      </c>
      <c r="B343" s="626" t="s">
        <v>94</v>
      </c>
      <c r="C343" s="689">
        <f>SUM(C333:C342)</f>
        <v>32135.505843320734</v>
      </c>
      <c r="D343" s="627">
        <f>SUM(D333:D342)</f>
        <v>402297</v>
      </c>
      <c r="E343" s="628"/>
      <c r="F343" s="630">
        <f>SUM(F333:F342)</f>
        <v>1</v>
      </c>
      <c r="G343" s="630">
        <f>SUM(G333:G342)</f>
        <v>1</v>
      </c>
    </row>
    <row r="344" spans="1:7" customFormat="1" x14ac:dyDescent="0.35">
      <c r="A344" s="625" t="s">
        <v>1923</v>
      </c>
      <c r="B344" s="626"/>
      <c r="C344" s="627"/>
      <c r="D344" s="627"/>
      <c r="E344" s="628"/>
      <c r="F344" s="628"/>
      <c r="G344" s="628"/>
    </row>
    <row r="345" spans="1:7" customFormat="1" x14ac:dyDescent="0.35">
      <c r="A345" s="624"/>
      <c r="B345" s="624" t="s">
        <v>1924</v>
      </c>
      <c r="C345" s="624" t="s">
        <v>61</v>
      </c>
      <c r="D345" s="624" t="s">
        <v>1854</v>
      </c>
      <c r="E345" s="624"/>
      <c r="F345" s="624" t="s">
        <v>516</v>
      </c>
      <c r="G345" s="624" t="s">
        <v>1855</v>
      </c>
    </row>
    <row r="346" spans="1:7" customFormat="1" x14ac:dyDescent="0.35">
      <c r="A346" s="625" t="s">
        <v>1925</v>
      </c>
      <c r="B346" s="626" t="s">
        <v>1926</v>
      </c>
      <c r="C346" s="689">
        <v>18113.642285400452</v>
      </c>
      <c r="D346" s="627">
        <v>249076</v>
      </c>
      <c r="E346" s="628"/>
      <c r="F346" s="629">
        <f>IF($C$353=0,"",IF(C346="[For completion]","",C346/$C$353))</f>
        <v>0.56366445182829816</v>
      </c>
      <c r="G346" s="629">
        <f>IF($D$353=0,"",IF(D346="[For completion]","",D346/$D$353))</f>
        <v>0.61913461944782089</v>
      </c>
    </row>
    <row r="347" spans="1:7" customFormat="1" x14ac:dyDescent="0.35">
      <c r="A347" s="625" t="s">
        <v>1927</v>
      </c>
      <c r="B347" s="631" t="s">
        <v>1928</v>
      </c>
      <c r="C347" s="689">
        <v>13411.984383310279</v>
      </c>
      <c r="D347" s="627">
        <v>149561</v>
      </c>
      <c r="E347" s="628"/>
      <c r="F347" s="629">
        <f t="shared" ref="F347:F352" si="9">IF($C$353=0,"",IF(C347="[For completion]","",C347/$C$353))</f>
        <v>0.41735718892061319</v>
      </c>
      <c r="G347" s="629">
        <f t="shared" ref="G347:G352" si="10">IF($D$353=0,"",IF(D347="[For completion]","",D347/$D$353))</f>
        <v>0.37176762441678662</v>
      </c>
    </row>
    <row r="348" spans="1:7" customFormat="1" x14ac:dyDescent="0.35">
      <c r="A348" s="625" t="s">
        <v>1929</v>
      </c>
      <c r="B348" s="626" t="s">
        <v>1930</v>
      </c>
      <c r="C348" s="689"/>
      <c r="D348" s="627"/>
      <c r="E348" s="628"/>
      <c r="F348" s="629">
        <f t="shared" si="9"/>
        <v>0</v>
      </c>
      <c r="G348" s="629">
        <f t="shared" si="10"/>
        <v>0</v>
      </c>
    </row>
    <row r="349" spans="1:7" customFormat="1" x14ac:dyDescent="0.35">
      <c r="A349" s="625" t="s">
        <v>1931</v>
      </c>
      <c r="B349" s="626" t="s">
        <v>1932</v>
      </c>
      <c r="C349" s="689"/>
      <c r="D349" s="627"/>
      <c r="E349" s="628"/>
      <c r="F349" s="629">
        <f t="shared" si="9"/>
        <v>0</v>
      </c>
      <c r="G349" s="629">
        <f t="shared" si="10"/>
        <v>0</v>
      </c>
    </row>
    <row r="350" spans="1:7" customFormat="1" x14ac:dyDescent="0.35">
      <c r="A350" s="625" t="s">
        <v>1933</v>
      </c>
      <c r="B350" s="626" t="s">
        <v>1934</v>
      </c>
      <c r="C350" s="689"/>
      <c r="D350" s="627"/>
      <c r="E350" s="628"/>
      <c r="F350" s="629">
        <f t="shared" si="9"/>
        <v>0</v>
      </c>
      <c r="G350" s="629">
        <f t="shared" si="10"/>
        <v>0</v>
      </c>
    </row>
    <row r="351" spans="1:7" customFormat="1" x14ac:dyDescent="0.35">
      <c r="A351" s="625" t="s">
        <v>1935</v>
      </c>
      <c r="B351" s="626" t="s">
        <v>1936</v>
      </c>
      <c r="C351" s="689"/>
      <c r="D351" s="627"/>
      <c r="E351" s="628"/>
      <c r="F351" s="629">
        <f t="shared" si="9"/>
        <v>0</v>
      </c>
      <c r="G351" s="629">
        <f t="shared" si="10"/>
        <v>0</v>
      </c>
    </row>
    <row r="352" spans="1:7" customFormat="1" x14ac:dyDescent="0.35">
      <c r="A352" s="625" t="s">
        <v>1937</v>
      </c>
      <c r="B352" s="626" t="s">
        <v>1844</v>
      </c>
      <c r="C352" s="689">
        <v>609.87917460999995</v>
      </c>
      <c r="D352" s="627">
        <v>3660</v>
      </c>
      <c r="E352" s="628"/>
      <c r="F352" s="629">
        <f t="shared" si="9"/>
        <v>1.8978359251088667E-2</v>
      </c>
      <c r="G352" s="629">
        <f t="shared" si="10"/>
        <v>9.0977561353925082E-3</v>
      </c>
    </row>
    <row r="353" spans="1:7" customFormat="1" x14ac:dyDescent="0.35">
      <c r="A353" s="625" t="s">
        <v>1938</v>
      </c>
      <c r="B353" s="626" t="s">
        <v>94</v>
      </c>
      <c r="C353" s="689">
        <f>SUM(C346:C352)</f>
        <v>32135.50584332073</v>
      </c>
      <c r="D353" s="627">
        <f>SUM(D346:D352)</f>
        <v>402297</v>
      </c>
      <c r="E353" s="628"/>
      <c r="F353" s="630">
        <f>SUM(F346:F352)</f>
        <v>1</v>
      </c>
      <c r="G353" s="630">
        <f>SUM(G346:G352)</f>
        <v>1</v>
      </c>
    </row>
    <row r="354" spans="1:7" customFormat="1" x14ac:dyDescent="0.35">
      <c r="A354" s="625" t="s">
        <v>1939</v>
      </c>
      <c r="B354" s="626"/>
      <c r="C354" s="627"/>
      <c r="D354" s="627"/>
      <c r="E354" s="628"/>
      <c r="F354" s="628"/>
      <c r="G354" s="628"/>
    </row>
    <row r="355" spans="1:7" customFormat="1" x14ac:dyDescent="0.35">
      <c r="A355" s="624"/>
      <c r="B355" s="624" t="s">
        <v>1940</v>
      </c>
      <c r="C355" s="624" t="s">
        <v>61</v>
      </c>
      <c r="D355" s="624" t="s">
        <v>1854</v>
      </c>
      <c r="E355" s="624"/>
      <c r="F355" s="624" t="s">
        <v>516</v>
      </c>
      <c r="G355" s="624" t="s">
        <v>1855</v>
      </c>
    </row>
    <row r="356" spans="1:7" customFormat="1" x14ac:dyDescent="0.35">
      <c r="A356" s="625" t="s">
        <v>1941</v>
      </c>
      <c r="B356" s="626" t="s">
        <v>1942</v>
      </c>
      <c r="C356" s="689">
        <v>18523.227293790664</v>
      </c>
      <c r="D356" s="627">
        <v>237870</v>
      </c>
      <c r="E356" s="628"/>
      <c r="F356" s="629">
        <f>IF($C$360=0,"",IF(C356="[For completion]","",C356/$C$360))</f>
        <v>0.57641001153372728</v>
      </c>
      <c r="G356" s="629">
        <f>IF($D$360=0,"",IF(D356="[For completion]","",D356/$D$360))</f>
        <v>0.59127957702891143</v>
      </c>
    </row>
    <row r="357" spans="1:7" customFormat="1" x14ac:dyDescent="0.35">
      <c r="A357" s="625" t="s">
        <v>1943</v>
      </c>
      <c r="B357" s="631" t="s">
        <v>1944</v>
      </c>
      <c r="C357" s="689">
        <v>12005.639318230071</v>
      </c>
      <c r="D357" s="627">
        <v>150552</v>
      </c>
      <c r="E357" s="628"/>
      <c r="F357" s="629">
        <f t="shared" ref="F357:F359" si="11">IF($C$360=0,"",IF(C357="[For completion]","",C357/$C$360))</f>
        <v>0.3735942224393336</v>
      </c>
      <c r="G357" s="629">
        <f t="shared" ref="G357:G359" si="12">IF($D$360=0,"",IF(D357="[For completion]","",D357/$D$360))</f>
        <v>0.37423097860535876</v>
      </c>
    </row>
    <row r="358" spans="1:7" customFormat="1" x14ac:dyDescent="0.35">
      <c r="A358" s="625" t="s">
        <v>1945</v>
      </c>
      <c r="B358" s="626" t="s">
        <v>1844</v>
      </c>
      <c r="C358" s="689">
        <v>903.76694779999912</v>
      </c>
      <c r="D358" s="627">
        <v>6514</v>
      </c>
      <c r="E358" s="628"/>
      <c r="F358" s="629">
        <f t="shared" si="11"/>
        <v>2.8123626004407341E-2</v>
      </c>
      <c r="G358" s="629">
        <f t="shared" si="12"/>
        <v>1.6192017340422624E-2</v>
      </c>
    </row>
    <row r="359" spans="1:7" customFormat="1" x14ac:dyDescent="0.35">
      <c r="A359" s="625" t="s">
        <v>1946</v>
      </c>
      <c r="B359" s="627" t="s">
        <v>1874</v>
      </c>
      <c r="C359" s="689">
        <v>702.87228350000089</v>
      </c>
      <c r="D359" s="627">
        <v>7361</v>
      </c>
      <c r="E359" s="628"/>
      <c r="F359" s="629">
        <f t="shared" si="11"/>
        <v>2.1872140022531829E-2</v>
      </c>
      <c r="G359" s="629">
        <f t="shared" si="12"/>
        <v>1.8297427025307175E-2</v>
      </c>
    </row>
    <row r="360" spans="1:7" customFormat="1" x14ac:dyDescent="0.35">
      <c r="A360" s="625" t="s">
        <v>1947</v>
      </c>
      <c r="B360" s="626" t="s">
        <v>94</v>
      </c>
      <c r="C360" s="689">
        <f>SUM(C356:C359)</f>
        <v>32135.505843320734</v>
      </c>
      <c r="D360" s="627">
        <f>SUM(D356:D359)</f>
        <v>402297</v>
      </c>
      <c r="E360" s="628"/>
      <c r="F360" s="630">
        <f>SUM(F356:F359)</f>
        <v>1</v>
      </c>
      <c r="G360" s="630">
        <f>SUM(G356:G359)</f>
        <v>1</v>
      </c>
    </row>
    <row r="361" spans="1:7" customFormat="1" hidden="1" x14ac:dyDescent="0.35">
      <c r="A361" s="625" t="s">
        <v>1941</v>
      </c>
      <c r="B361" s="626"/>
      <c r="C361" s="627"/>
      <c r="D361" s="627"/>
      <c r="E361" s="628"/>
      <c r="F361" s="628"/>
      <c r="G361" s="628"/>
    </row>
    <row r="362" spans="1:7" customFormat="1" hidden="1" x14ac:dyDescent="0.35">
      <c r="A362" s="625" t="s">
        <v>1943</v>
      </c>
      <c r="B362" s="627"/>
      <c r="C362" s="632"/>
      <c r="D362" s="627"/>
      <c r="E362" s="633"/>
      <c r="F362" s="633"/>
      <c r="G362" s="633"/>
    </row>
    <row r="363" spans="1:7" customFormat="1" hidden="1" x14ac:dyDescent="0.35">
      <c r="A363" s="625" t="s">
        <v>1945</v>
      </c>
      <c r="B363" s="627"/>
      <c r="C363" s="632"/>
      <c r="D363" s="627"/>
      <c r="E363" s="633"/>
      <c r="F363" s="633"/>
      <c r="G363" s="633"/>
    </row>
    <row r="364" spans="1:7" customFormat="1" hidden="1" x14ac:dyDescent="0.35">
      <c r="A364" s="625" t="s">
        <v>1946</v>
      </c>
      <c r="B364" s="627"/>
      <c r="C364" s="632"/>
      <c r="D364" s="627"/>
      <c r="E364" s="633"/>
      <c r="F364" s="633"/>
      <c r="G364" s="633"/>
    </row>
    <row r="365" spans="1:7" customFormat="1" hidden="1" x14ac:dyDescent="0.35">
      <c r="A365" s="625" t="s">
        <v>1947</v>
      </c>
      <c r="B365" s="627"/>
      <c r="C365" s="632"/>
      <c r="D365" s="627"/>
      <c r="E365" s="633"/>
      <c r="F365" s="633"/>
      <c r="G365" s="633"/>
    </row>
    <row r="366" spans="1:7" customFormat="1" hidden="1" x14ac:dyDescent="0.35">
      <c r="A366" s="625" t="s">
        <v>1948</v>
      </c>
      <c r="B366" s="627"/>
      <c r="C366" s="632"/>
      <c r="D366" s="627"/>
      <c r="E366" s="633"/>
      <c r="F366" s="633"/>
      <c r="G366" s="633"/>
    </row>
    <row r="367" spans="1:7" customFormat="1" hidden="1" x14ac:dyDescent="0.35">
      <c r="A367" s="625" t="s">
        <v>1949</v>
      </c>
      <c r="B367" s="627"/>
      <c r="C367" s="632"/>
      <c r="D367" s="627"/>
      <c r="E367" s="633"/>
      <c r="F367" s="633"/>
      <c r="G367" s="633"/>
    </row>
    <row r="368" spans="1:7" customFormat="1" hidden="1" x14ac:dyDescent="0.35">
      <c r="A368" s="625" t="s">
        <v>1950</v>
      </c>
      <c r="B368" s="627"/>
      <c r="C368" s="632"/>
      <c r="D368" s="627"/>
      <c r="E368" s="633"/>
      <c r="F368" s="633"/>
      <c r="G368" s="633"/>
    </row>
    <row r="369" spans="1:7" customFormat="1" hidden="1" x14ac:dyDescent="0.35">
      <c r="A369" s="625" t="s">
        <v>1951</v>
      </c>
      <c r="B369" s="627"/>
      <c r="C369" s="632"/>
      <c r="D369" s="627"/>
      <c r="E369" s="633"/>
      <c r="F369" s="633"/>
      <c r="G369" s="633"/>
    </row>
    <row r="370" spans="1:7" customFormat="1" hidden="1" x14ac:dyDescent="0.35">
      <c r="A370" s="625" t="s">
        <v>1952</v>
      </c>
      <c r="B370" s="627"/>
      <c r="C370" s="632"/>
      <c r="D370" s="627"/>
      <c r="E370" s="633"/>
      <c r="F370" s="633"/>
      <c r="G370" s="633"/>
    </row>
    <row r="371" spans="1:7" customFormat="1" hidden="1" x14ac:dyDescent="0.35">
      <c r="A371" s="625" t="s">
        <v>1953</v>
      </c>
      <c r="B371" s="627"/>
      <c r="C371" s="632"/>
      <c r="D371" s="627"/>
      <c r="E371" s="633"/>
      <c r="F371" s="633"/>
      <c r="G371" s="633"/>
    </row>
    <row r="372" spans="1:7" customFormat="1" hidden="1" x14ac:dyDescent="0.35">
      <c r="A372" s="625" t="s">
        <v>1954</v>
      </c>
      <c r="B372" s="627"/>
      <c r="C372" s="632"/>
      <c r="D372" s="627"/>
      <c r="E372" s="633"/>
      <c r="F372" s="633"/>
      <c r="G372" s="633"/>
    </row>
    <row r="373" spans="1:7" customFormat="1" hidden="1" x14ac:dyDescent="0.35">
      <c r="A373" s="625" t="s">
        <v>1955</v>
      </c>
      <c r="B373" s="627"/>
      <c r="C373" s="632"/>
      <c r="D373" s="627"/>
      <c r="E373" s="633"/>
      <c r="F373" s="633"/>
      <c r="G373" s="633"/>
    </row>
    <row r="374" spans="1:7" customFormat="1" hidden="1" x14ac:dyDescent="0.35">
      <c r="A374" s="625" t="s">
        <v>1956</v>
      </c>
      <c r="B374" s="627"/>
      <c r="C374" s="632"/>
      <c r="D374" s="627"/>
      <c r="E374" s="633"/>
      <c r="F374" s="633"/>
      <c r="G374" s="633"/>
    </row>
    <row r="375" spans="1:7" customFormat="1" hidden="1" x14ac:dyDescent="0.35">
      <c r="A375" s="625" t="s">
        <v>1957</v>
      </c>
      <c r="B375" s="627"/>
      <c r="C375" s="632"/>
      <c r="D375" s="627"/>
      <c r="E375" s="633"/>
      <c r="F375" s="633"/>
      <c r="G375" s="633"/>
    </row>
    <row r="376" spans="1:7" customFormat="1" hidden="1" x14ac:dyDescent="0.35">
      <c r="A376" s="625" t="s">
        <v>1958</v>
      </c>
      <c r="B376" s="627"/>
      <c r="C376" s="632"/>
      <c r="D376" s="627"/>
      <c r="E376" s="633"/>
      <c r="F376" s="633"/>
      <c r="G376" s="633"/>
    </row>
    <row r="377" spans="1:7" customFormat="1" hidden="1" x14ac:dyDescent="0.35">
      <c r="A377" s="625" t="s">
        <v>1959</v>
      </c>
      <c r="B377" s="627"/>
      <c r="C377" s="632"/>
      <c r="D377" s="627"/>
      <c r="E377" s="633"/>
      <c r="F377" s="633"/>
      <c r="G377" s="633"/>
    </row>
    <row r="378" spans="1:7" customFormat="1" hidden="1" x14ac:dyDescent="0.35">
      <c r="A378" s="625" t="s">
        <v>1960</v>
      </c>
      <c r="B378" s="627"/>
      <c r="C378" s="632"/>
      <c r="D378" s="627"/>
      <c r="E378" s="633"/>
      <c r="F378" s="633"/>
      <c r="G378" s="633"/>
    </row>
    <row r="379" spans="1:7" customFormat="1" hidden="1" x14ac:dyDescent="0.35">
      <c r="A379" s="625" t="s">
        <v>1961</v>
      </c>
      <c r="B379" s="627"/>
      <c r="C379" s="632"/>
      <c r="D379" s="627"/>
      <c r="E379" s="633"/>
      <c r="F379" s="633"/>
      <c r="G379" s="633"/>
    </row>
    <row r="380" spans="1:7" customFormat="1" hidden="1" x14ac:dyDescent="0.35">
      <c r="A380" s="625" t="s">
        <v>1962</v>
      </c>
      <c r="B380" s="627"/>
      <c r="C380" s="632"/>
      <c r="D380" s="627"/>
      <c r="E380" s="633"/>
      <c r="F380" s="633"/>
      <c r="G380" s="633"/>
    </row>
    <row r="381" spans="1:7" customFormat="1" hidden="1" x14ac:dyDescent="0.35">
      <c r="A381" s="625" t="s">
        <v>1963</v>
      </c>
      <c r="B381" s="627"/>
      <c r="C381" s="632"/>
      <c r="D381" s="627"/>
      <c r="E381" s="633"/>
      <c r="F381" s="633"/>
      <c r="G381" s="633"/>
    </row>
    <row r="382" spans="1:7" customFormat="1" hidden="1" x14ac:dyDescent="0.35">
      <c r="A382" s="625" t="s">
        <v>1964</v>
      </c>
      <c r="B382" s="627"/>
      <c r="C382" s="632"/>
      <c r="D382" s="627"/>
      <c r="E382" s="633"/>
      <c r="F382" s="633"/>
      <c r="G382" s="633"/>
    </row>
    <row r="383" spans="1:7" customFormat="1" hidden="1" x14ac:dyDescent="0.35">
      <c r="A383" s="625" t="s">
        <v>1965</v>
      </c>
      <c r="B383" s="627"/>
      <c r="C383" s="632"/>
      <c r="D383" s="627"/>
      <c r="E383" s="633"/>
      <c r="F383" s="633"/>
      <c r="G383" s="633"/>
    </row>
    <row r="384" spans="1:7" customFormat="1" hidden="1" x14ac:dyDescent="0.35">
      <c r="A384" s="625" t="s">
        <v>1966</v>
      </c>
      <c r="B384" s="627"/>
      <c r="C384" s="632"/>
      <c r="D384" s="627"/>
      <c r="E384" s="633"/>
      <c r="F384" s="633"/>
      <c r="G384" s="633"/>
    </row>
    <row r="385" spans="1:7" customFormat="1" hidden="1" x14ac:dyDescent="0.35">
      <c r="A385" s="625" t="s">
        <v>1967</v>
      </c>
      <c r="B385" s="627"/>
      <c r="C385" s="632"/>
      <c r="D385" s="627"/>
      <c r="E385" s="633"/>
      <c r="F385" s="633"/>
      <c r="G385" s="633"/>
    </row>
    <row r="386" spans="1:7" customFormat="1" hidden="1" x14ac:dyDescent="0.35">
      <c r="A386" s="625" t="s">
        <v>1968</v>
      </c>
      <c r="B386" s="627"/>
      <c r="C386" s="632"/>
      <c r="D386" s="627"/>
      <c r="E386" s="633"/>
      <c r="F386" s="633"/>
      <c r="G386" s="633"/>
    </row>
    <row r="387" spans="1:7" customFormat="1" hidden="1" x14ac:dyDescent="0.35">
      <c r="A387" s="625" t="s">
        <v>1969</v>
      </c>
      <c r="B387" s="627"/>
      <c r="C387" s="632"/>
      <c r="D387" s="627"/>
      <c r="E387" s="633"/>
      <c r="F387" s="633"/>
      <c r="G387" s="633"/>
    </row>
    <row r="388" spans="1:7" customFormat="1" hidden="1" x14ac:dyDescent="0.35">
      <c r="A388" s="625" t="s">
        <v>1970</v>
      </c>
      <c r="B388" s="627"/>
      <c r="C388" s="632"/>
      <c r="D388" s="627"/>
      <c r="E388" s="633"/>
      <c r="F388" s="633"/>
      <c r="G388" s="633"/>
    </row>
    <row r="389" spans="1:7" customFormat="1" hidden="1" x14ac:dyDescent="0.35">
      <c r="A389" s="625" t="s">
        <v>1971</v>
      </c>
      <c r="B389" s="627"/>
      <c r="C389" s="632"/>
      <c r="D389" s="627"/>
      <c r="E389" s="633"/>
      <c r="F389" s="633"/>
      <c r="G389" s="633"/>
    </row>
    <row r="390" spans="1:7" customFormat="1" hidden="1" x14ac:dyDescent="0.35">
      <c r="A390" s="625" t="s">
        <v>1972</v>
      </c>
      <c r="B390" s="627"/>
      <c r="C390" s="632"/>
      <c r="D390" s="627"/>
      <c r="E390" s="633"/>
      <c r="F390" s="633"/>
      <c r="G390" s="633"/>
    </row>
    <row r="391" spans="1:7" customFormat="1" hidden="1" x14ac:dyDescent="0.35">
      <c r="A391" s="625" t="s">
        <v>1973</v>
      </c>
      <c r="B391" s="627"/>
      <c r="C391" s="632"/>
      <c r="D391" s="627"/>
      <c r="E391" s="633"/>
      <c r="F391" s="633"/>
      <c r="G391" s="633"/>
    </row>
    <row r="392" spans="1:7" customFormat="1" hidden="1" x14ac:dyDescent="0.35">
      <c r="A392" s="625" t="s">
        <v>1974</v>
      </c>
      <c r="B392" s="627"/>
      <c r="C392" s="632"/>
      <c r="D392" s="627"/>
      <c r="E392" s="633"/>
      <c r="F392" s="633"/>
      <c r="G392" s="633"/>
    </row>
    <row r="393" spans="1:7" customFormat="1" hidden="1" x14ac:dyDescent="0.35">
      <c r="A393" s="625" t="s">
        <v>1975</v>
      </c>
      <c r="B393" s="627"/>
      <c r="C393" s="632"/>
      <c r="D393" s="627"/>
      <c r="E393" s="633"/>
      <c r="F393" s="633"/>
      <c r="G393" s="633"/>
    </row>
    <row r="394" spans="1:7" customFormat="1" hidden="1" x14ac:dyDescent="0.35">
      <c r="A394" s="625" t="s">
        <v>1976</v>
      </c>
      <c r="B394" s="627"/>
      <c r="C394" s="632"/>
      <c r="D394" s="627"/>
      <c r="E394" s="633"/>
      <c r="F394" s="633"/>
      <c r="G394" s="633"/>
    </row>
    <row r="395" spans="1:7" customFormat="1" hidden="1" x14ac:dyDescent="0.35">
      <c r="A395" s="625" t="s">
        <v>1977</v>
      </c>
      <c r="B395" s="627"/>
      <c r="C395" s="632"/>
      <c r="D395" s="627"/>
      <c r="E395" s="633"/>
      <c r="F395" s="633"/>
      <c r="G395" s="633"/>
    </row>
    <row r="396" spans="1:7" customFormat="1" hidden="1" x14ac:dyDescent="0.35">
      <c r="A396" s="625" t="s">
        <v>1978</v>
      </c>
      <c r="B396" s="627"/>
      <c r="C396" s="632"/>
      <c r="D396" s="627"/>
      <c r="E396" s="633"/>
      <c r="F396" s="633"/>
      <c r="G396" s="633"/>
    </row>
    <row r="397" spans="1:7" customFormat="1" hidden="1" x14ac:dyDescent="0.35">
      <c r="A397" s="625" t="s">
        <v>1979</v>
      </c>
      <c r="B397" s="627"/>
      <c r="C397" s="632"/>
      <c r="D397" s="627"/>
      <c r="E397" s="633"/>
      <c r="F397" s="633"/>
      <c r="G397" s="633"/>
    </row>
    <row r="398" spans="1:7" customFormat="1" hidden="1" x14ac:dyDescent="0.35">
      <c r="A398" s="625" t="s">
        <v>1980</v>
      </c>
      <c r="B398" s="627"/>
      <c r="C398" s="632"/>
      <c r="D398" s="627"/>
      <c r="E398" s="633"/>
      <c r="F398" s="633"/>
      <c r="G398" s="633"/>
    </row>
    <row r="399" spans="1:7" customFormat="1" hidden="1" x14ac:dyDescent="0.35">
      <c r="A399" s="625" t="s">
        <v>1981</v>
      </c>
      <c r="B399" s="627"/>
      <c r="C399" s="632"/>
      <c r="D399" s="627"/>
      <c r="E399" s="633"/>
      <c r="F399" s="633"/>
      <c r="G399" s="633"/>
    </row>
    <row r="400" spans="1:7" customFormat="1" hidden="1" x14ac:dyDescent="0.35">
      <c r="A400" s="625" t="s">
        <v>1982</v>
      </c>
      <c r="B400" s="627"/>
      <c r="C400" s="632"/>
      <c r="D400" s="627"/>
      <c r="E400" s="633"/>
      <c r="F400" s="633"/>
      <c r="G400" s="633"/>
    </row>
    <row r="401" spans="1:7" customFormat="1" hidden="1" x14ac:dyDescent="0.35">
      <c r="A401" s="625" t="s">
        <v>1983</v>
      </c>
      <c r="B401" s="627"/>
      <c r="C401" s="632"/>
      <c r="D401" s="627"/>
      <c r="E401" s="633"/>
      <c r="F401" s="633"/>
      <c r="G401" s="633"/>
    </row>
    <row r="402" spans="1:7" customFormat="1" hidden="1" x14ac:dyDescent="0.35">
      <c r="A402" s="625" t="s">
        <v>1984</v>
      </c>
      <c r="B402" s="627"/>
      <c r="C402" s="632"/>
      <c r="D402" s="627"/>
      <c r="E402" s="633"/>
      <c r="F402" s="633"/>
      <c r="G402" s="633"/>
    </row>
    <row r="403" spans="1:7" customFormat="1" hidden="1" x14ac:dyDescent="0.35">
      <c r="A403" s="625" t="s">
        <v>1985</v>
      </c>
      <c r="B403" s="627"/>
      <c r="C403" s="632"/>
      <c r="D403" s="627"/>
      <c r="E403" s="633"/>
      <c r="F403" s="633"/>
      <c r="G403" s="633"/>
    </row>
    <row r="404" spans="1:7" customFormat="1" hidden="1" x14ac:dyDescent="0.35">
      <c r="A404" s="625" t="s">
        <v>1986</v>
      </c>
      <c r="B404" s="627"/>
      <c r="C404" s="632"/>
      <c r="D404" s="627"/>
      <c r="E404" s="633"/>
      <c r="F404" s="633"/>
      <c r="G404" s="633"/>
    </row>
    <row r="405" spans="1:7" customFormat="1" hidden="1" x14ac:dyDescent="0.35">
      <c r="A405" s="625" t="s">
        <v>1987</v>
      </c>
      <c r="B405" s="627"/>
      <c r="C405" s="632"/>
      <c r="D405" s="627"/>
      <c r="E405" s="633"/>
      <c r="F405" s="633"/>
      <c r="G405" s="633"/>
    </row>
    <row r="406" spans="1:7" customFormat="1" hidden="1" x14ac:dyDescent="0.35">
      <c r="A406" s="625" t="s">
        <v>1988</v>
      </c>
      <c r="B406" s="627"/>
      <c r="C406" s="632"/>
      <c r="D406" s="627"/>
      <c r="E406" s="633"/>
      <c r="F406" s="633"/>
      <c r="G406" s="633"/>
    </row>
    <row r="407" spans="1:7" customFormat="1" hidden="1" x14ac:dyDescent="0.35">
      <c r="A407" s="625" t="s">
        <v>1989</v>
      </c>
      <c r="B407" s="627"/>
      <c r="C407" s="632"/>
      <c r="D407" s="627"/>
      <c r="E407" s="633"/>
      <c r="F407" s="633"/>
      <c r="G407" s="633"/>
    </row>
    <row r="408" spans="1:7" customFormat="1" hidden="1" x14ac:dyDescent="0.35">
      <c r="A408" s="625" t="s">
        <v>1990</v>
      </c>
      <c r="B408" s="627"/>
      <c r="C408" s="632"/>
      <c r="D408" s="627"/>
      <c r="E408" s="633"/>
      <c r="F408" s="633"/>
      <c r="G408" s="633"/>
    </row>
    <row r="409" spans="1:7" customFormat="1" hidden="1" x14ac:dyDescent="0.35">
      <c r="A409" s="625" t="s">
        <v>1991</v>
      </c>
      <c r="B409" s="627"/>
      <c r="C409" s="632"/>
      <c r="D409" s="627"/>
      <c r="E409" s="633"/>
      <c r="F409" s="633"/>
      <c r="G409" s="633"/>
    </row>
    <row r="410" spans="1:7" customFormat="1" hidden="1" x14ac:dyDescent="0.35">
      <c r="A410" s="625" t="s">
        <v>1992</v>
      </c>
      <c r="B410" s="627"/>
      <c r="C410" s="632"/>
      <c r="D410" s="627"/>
      <c r="E410" s="633"/>
      <c r="F410" s="633"/>
      <c r="G410" s="633"/>
    </row>
    <row r="411" spans="1:7" ht="18.5" x14ac:dyDescent="0.35">
      <c r="A411" s="72"/>
      <c r="B411" s="73" t="s">
        <v>807</v>
      </c>
      <c r="C411" s="72"/>
      <c r="D411" s="72"/>
      <c r="E411" s="72"/>
      <c r="F411" s="134"/>
      <c r="G411" s="134"/>
    </row>
    <row r="412" spans="1:7" x14ac:dyDescent="0.35">
      <c r="A412" s="40"/>
      <c r="B412" s="646" t="s">
        <v>2154</v>
      </c>
      <c r="C412" s="40" t="s">
        <v>688</v>
      </c>
      <c r="D412" s="40" t="s">
        <v>689</v>
      </c>
      <c r="E412" s="40"/>
      <c r="F412" s="125" t="s">
        <v>517</v>
      </c>
      <c r="G412" s="125" t="s">
        <v>690</v>
      </c>
    </row>
    <row r="413" spans="1:7" x14ac:dyDescent="0.35">
      <c r="A413" s="22" t="s">
        <v>2063</v>
      </c>
      <c r="B413" s="22" t="s">
        <v>692</v>
      </c>
      <c r="C413" s="99">
        <v>3803.3433104597702</v>
      </c>
      <c r="D413" s="22">
        <v>174</v>
      </c>
      <c r="E413" s="35"/>
      <c r="F413" s="117"/>
      <c r="G413" s="117"/>
    </row>
    <row r="414" spans="1:7" x14ac:dyDescent="0.35">
      <c r="A414" s="35"/>
      <c r="D414" s="35"/>
      <c r="E414" s="35"/>
      <c r="F414" s="117"/>
      <c r="G414" s="117"/>
    </row>
    <row r="415" spans="1:7" x14ac:dyDescent="0.35">
      <c r="B415" s="22" t="s">
        <v>693</v>
      </c>
      <c r="D415" s="35"/>
      <c r="E415" s="35"/>
      <c r="F415" s="117"/>
      <c r="G415" s="117"/>
    </row>
    <row r="416" spans="1:7" x14ac:dyDescent="0.35">
      <c r="A416" s="22" t="s">
        <v>2064</v>
      </c>
      <c r="B416" s="38" t="s">
        <v>1264</v>
      </c>
      <c r="C416" s="107">
        <v>7.4792570099999987</v>
      </c>
      <c r="D416" s="107">
        <v>71</v>
      </c>
      <c r="E416" s="35"/>
      <c r="F416" s="113">
        <v>0</v>
      </c>
      <c r="G416" s="113">
        <v>0</v>
      </c>
    </row>
    <row r="417" spans="1:7" x14ac:dyDescent="0.35">
      <c r="A417" s="22" t="s">
        <v>2065</v>
      </c>
      <c r="B417" s="38" t="s">
        <v>1265</v>
      </c>
      <c r="C417" s="107">
        <v>7.36656171</v>
      </c>
      <c r="D417" s="107">
        <v>26</v>
      </c>
      <c r="E417" s="35"/>
      <c r="F417" s="113">
        <v>0</v>
      </c>
      <c r="G417" s="113">
        <v>0</v>
      </c>
    </row>
    <row r="418" spans="1:7" x14ac:dyDescent="0.35">
      <c r="A418" s="22" t="s">
        <v>2066</v>
      </c>
      <c r="B418" s="38" t="s">
        <v>1266</v>
      </c>
      <c r="C418" s="107">
        <v>3.2154574999999999</v>
      </c>
      <c r="D418" s="107">
        <v>7</v>
      </c>
      <c r="E418" s="35"/>
      <c r="F418" s="113">
        <v>0</v>
      </c>
      <c r="G418" s="113">
        <v>0</v>
      </c>
    </row>
    <row r="419" spans="1:7" x14ac:dyDescent="0.35">
      <c r="A419" s="22" t="s">
        <v>2067</v>
      </c>
      <c r="B419" s="38" t="s">
        <v>1267</v>
      </c>
      <c r="C419" s="107">
        <v>3.3498161299999998</v>
      </c>
      <c r="D419" s="107">
        <v>5</v>
      </c>
      <c r="E419" s="35"/>
      <c r="F419" s="113">
        <v>0</v>
      </c>
      <c r="G419" s="113">
        <v>0</v>
      </c>
    </row>
    <row r="420" spans="1:7" x14ac:dyDescent="0.35">
      <c r="A420" s="22" t="s">
        <v>2068</v>
      </c>
      <c r="B420" s="38" t="s">
        <v>1268</v>
      </c>
      <c r="C420" s="107">
        <v>0.94399999999999995</v>
      </c>
      <c r="D420" s="107">
        <v>1</v>
      </c>
      <c r="E420" s="35"/>
      <c r="F420" s="113">
        <v>0</v>
      </c>
      <c r="G420" s="113">
        <v>0</v>
      </c>
    </row>
    <row r="421" spans="1:7" x14ac:dyDescent="0.35">
      <c r="A421" s="22" t="s">
        <v>2069</v>
      </c>
      <c r="B421" s="38" t="s">
        <v>1269</v>
      </c>
      <c r="C421" s="107">
        <v>639.42664367000009</v>
      </c>
      <c r="D421" s="107">
        <v>64</v>
      </c>
      <c r="E421" s="35"/>
      <c r="F421" s="113">
        <v>0</v>
      </c>
      <c r="G421" s="113">
        <v>0</v>
      </c>
    </row>
    <row r="422" spans="1:7" x14ac:dyDescent="0.35">
      <c r="A422" s="22" t="s">
        <v>2070</v>
      </c>
      <c r="B422" s="38"/>
      <c r="E422" s="35"/>
      <c r="F422" s="113"/>
      <c r="G422" s="113"/>
    </row>
    <row r="423" spans="1:7" x14ac:dyDescent="0.35">
      <c r="A423" s="22" t="s">
        <v>2071</v>
      </c>
      <c r="B423" s="38"/>
      <c r="E423" s="35"/>
      <c r="F423" s="113"/>
      <c r="G423" s="113"/>
    </row>
    <row r="424" spans="1:7" hidden="1" x14ac:dyDescent="0.35">
      <c r="A424" s="22" t="s">
        <v>2072</v>
      </c>
      <c r="B424" s="38"/>
      <c r="E424" s="35"/>
      <c r="F424" s="113"/>
      <c r="G424" s="113"/>
    </row>
    <row r="425" spans="1:7" hidden="1" x14ac:dyDescent="0.35">
      <c r="A425" s="22" t="s">
        <v>2073</v>
      </c>
      <c r="B425" s="38"/>
      <c r="E425" s="38"/>
      <c r="F425" s="113"/>
      <c r="G425" s="113"/>
    </row>
    <row r="426" spans="1:7" hidden="1" x14ac:dyDescent="0.35">
      <c r="A426" s="22" t="s">
        <v>2074</v>
      </c>
      <c r="B426" s="38"/>
      <c r="E426" s="38"/>
      <c r="F426" s="113"/>
      <c r="G426" s="113"/>
    </row>
    <row r="427" spans="1:7" hidden="1" x14ac:dyDescent="0.35">
      <c r="A427" s="22" t="s">
        <v>2075</v>
      </c>
      <c r="B427" s="38"/>
      <c r="E427" s="38"/>
      <c r="F427" s="113"/>
      <c r="G427" s="113"/>
    </row>
    <row r="428" spans="1:7" hidden="1" x14ac:dyDescent="0.35">
      <c r="A428" s="22" t="s">
        <v>2076</v>
      </c>
      <c r="B428" s="38"/>
      <c r="E428" s="38"/>
      <c r="F428" s="113"/>
      <c r="G428" s="113"/>
    </row>
    <row r="429" spans="1:7" hidden="1" x14ac:dyDescent="0.35">
      <c r="A429" s="22" t="s">
        <v>2077</v>
      </c>
      <c r="B429" s="38"/>
      <c r="E429" s="38"/>
      <c r="F429" s="113"/>
      <c r="G429" s="113"/>
    </row>
    <row r="430" spans="1:7" hidden="1" x14ac:dyDescent="0.35">
      <c r="A430" s="22" t="s">
        <v>2078</v>
      </c>
      <c r="B430" s="38"/>
      <c r="E430" s="38"/>
      <c r="F430" s="113"/>
      <c r="G430" s="113"/>
    </row>
    <row r="431" spans="1:7" hidden="1" x14ac:dyDescent="0.35">
      <c r="A431" s="22" t="s">
        <v>2079</v>
      </c>
      <c r="B431" s="38"/>
      <c r="F431" s="113"/>
      <c r="G431" s="113"/>
    </row>
    <row r="432" spans="1:7" hidden="1" x14ac:dyDescent="0.35">
      <c r="A432" s="22" t="s">
        <v>2080</v>
      </c>
      <c r="B432" s="38"/>
      <c r="E432" s="57"/>
      <c r="F432" s="113"/>
      <c r="G432" s="113"/>
    </row>
    <row r="433" spans="1:14" hidden="1" x14ac:dyDescent="0.35">
      <c r="A433" s="22" t="s">
        <v>2081</v>
      </c>
      <c r="B433" s="38"/>
      <c r="E433" s="57"/>
      <c r="F433" s="113"/>
      <c r="G433" s="113"/>
    </row>
    <row r="434" spans="1:14" hidden="1" x14ac:dyDescent="0.35">
      <c r="A434" s="22" t="s">
        <v>2082</v>
      </c>
      <c r="B434" s="38"/>
      <c r="E434" s="57"/>
      <c r="F434" s="113"/>
      <c r="G434" s="113"/>
    </row>
    <row r="435" spans="1:14" x14ac:dyDescent="0.35">
      <c r="A435" s="22" t="s">
        <v>2083</v>
      </c>
      <c r="B435" s="38"/>
      <c r="E435" s="57"/>
      <c r="F435" s="113"/>
      <c r="G435" s="113"/>
    </row>
    <row r="436" spans="1:14" x14ac:dyDescent="0.35">
      <c r="A436" s="22" t="s">
        <v>2084</v>
      </c>
      <c r="B436" s="38"/>
      <c r="E436" s="57"/>
      <c r="F436" s="113"/>
      <c r="G436" s="113"/>
    </row>
    <row r="437" spans="1:14" x14ac:dyDescent="0.35">
      <c r="A437" s="22" t="s">
        <v>2085</v>
      </c>
      <c r="B437" s="38"/>
      <c r="E437" s="57"/>
      <c r="F437" s="113"/>
      <c r="G437" s="113"/>
    </row>
    <row r="438" spans="1:14" x14ac:dyDescent="0.35">
      <c r="A438" s="22" t="s">
        <v>2086</v>
      </c>
      <c r="B438" s="38"/>
      <c r="E438" s="57"/>
      <c r="F438" s="113"/>
      <c r="G438" s="113"/>
    </row>
    <row r="439" spans="1:14" x14ac:dyDescent="0.35">
      <c r="A439" s="22" t="s">
        <v>2087</v>
      </c>
      <c r="B439" s="38"/>
      <c r="E439" s="57"/>
      <c r="F439" s="113"/>
      <c r="G439" s="113"/>
    </row>
    <row r="440" spans="1:14" x14ac:dyDescent="0.35">
      <c r="A440" s="22" t="s">
        <v>2088</v>
      </c>
      <c r="B440" s="49" t="s">
        <v>94</v>
      </c>
      <c r="C440" s="106">
        <f>SUM(C416:C439)</f>
        <v>661.78173602000004</v>
      </c>
      <c r="D440" s="38">
        <f>SUM(D416:D439)</f>
        <v>174</v>
      </c>
      <c r="E440" s="57"/>
      <c r="F440" s="114">
        <f>SUM(F416:F439)</f>
        <v>0</v>
      </c>
      <c r="G440" s="114">
        <f>SUM(G416:G439)</f>
        <v>0</v>
      </c>
    </row>
    <row r="441" spans="1:14" ht="15" customHeight="1" x14ac:dyDescent="0.35">
      <c r="A441" s="40"/>
      <c r="B441" s="635" t="s">
        <v>2155</v>
      </c>
      <c r="C441" s="40" t="s">
        <v>688</v>
      </c>
      <c r="D441" s="40" t="s">
        <v>689</v>
      </c>
      <c r="E441" s="40"/>
      <c r="F441" s="125" t="s">
        <v>517</v>
      </c>
      <c r="G441" s="125" t="s">
        <v>690</v>
      </c>
    </row>
    <row r="442" spans="1:14" x14ac:dyDescent="0.35">
      <c r="A442" s="22" t="s">
        <v>2089</v>
      </c>
      <c r="B442" s="22" t="s">
        <v>721</v>
      </c>
      <c r="C442" s="101">
        <v>0.48443322824000928</v>
      </c>
      <c r="G442" s="101"/>
    </row>
    <row r="443" spans="1:14" x14ac:dyDescent="0.35">
      <c r="G443" s="101"/>
    </row>
    <row r="444" spans="1:14" x14ac:dyDescent="0.35">
      <c r="B444" s="38" t="s">
        <v>722</v>
      </c>
      <c r="G444" s="101"/>
    </row>
    <row r="445" spans="1:14" x14ac:dyDescent="0.35">
      <c r="A445" s="22" t="s">
        <v>2090</v>
      </c>
      <c r="B445" s="22" t="s">
        <v>724</v>
      </c>
      <c r="C445" s="107">
        <v>177.24775086</v>
      </c>
      <c r="D445" s="107">
        <v>38</v>
      </c>
      <c r="F445" s="113">
        <f>IF($C$453=0,"",IF(C445="[for completion]","",C445/$C$453))</f>
        <v>0.26783415318467368</v>
      </c>
      <c r="G445" s="113">
        <f>IF($D$453=0,"",IF(D445="[for completion]","",D445/$D$453))</f>
        <v>0.21839080459770116</v>
      </c>
      <c r="N445" s="552"/>
    </row>
    <row r="446" spans="1:14" x14ac:dyDescent="0.35">
      <c r="A446" s="22" t="s">
        <v>2091</v>
      </c>
      <c r="B446" s="22" t="s">
        <v>726</v>
      </c>
      <c r="C446" s="107">
        <v>89.068243019999997</v>
      </c>
      <c r="D446" s="107">
        <v>23</v>
      </c>
      <c r="F446" s="113">
        <f t="shared" ref="F446:F459" si="13">IF($C$453=0,"",IF(C446="[for completion]","",C446/$C$453))</f>
        <v>0.13458854811506646</v>
      </c>
      <c r="G446" s="113">
        <f t="shared" ref="G446:G459" si="14">IF($D$453=0,"",IF(D446="[for completion]","",D446/$D$453))</f>
        <v>0.13218390804597702</v>
      </c>
    </row>
    <row r="447" spans="1:14" x14ac:dyDescent="0.35">
      <c r="A447" s="22" t="s">
        <v>2092</v>
      </c>
      <c r="B447" s="22" t="s">
        <v>728</v>
      </c>
      <c r="C447" s="107">
        <v>270.00619891999997</v>
      </c>
      <c r="D447" s="107">
        <v>40</v>
      </c>
      <c r="F447" s="113">
        <f t="shared" si="13"/>
        <v>0.40799886763849874</v>
      </c>
      <c r="G447" s="113">
        <f t="shared" si="14"/>
        <v>0.22988505747126436</v>
      </c>
    </row>
    <row r="448" spans="1:14" x14ac:dyDescent="0.35">
      <c r="A448" s="22" t="s">
        <v>2093</v>
      </c>
      <c r="B448" s="22" t="s">
        <v>730</v>
      </c>
      <c r="C448" s="107">
        <v>99.059744140000006</v>
      </c>
      <c r="D448" s="107">
        <v>14</v>
      </c>
      <c r="F448" s="113">
        <f t="shared" si="13"/>
        <v>0.14968642793884274</v>
      </c>
      <c r="G448" s="113">
        <f t="shared" si="14"/>
        <v>8.0459770114942528E-2</v>
      </c>
    </row>
    <row r="449" spans="1:7" x14ac:dyDescent="0.35">
      <c r="A449" s="22" t="s">
        <v>2094</v>
      </c>
      <c r="B449" s="22" t="s">
        <v>732</v>
      </c>
      <c r="C449" s="107">
        <v>8.5079796600000002</v>
      </c>
      <c r="D449" s="107">
        <v>18</v>
      </c>
      <c r="F449" s="113">
        <f t="shared" si="13"/>
        <v>1.2856171751078477E-2</v>
      </c>
      <c r="G449" s="113">
        <f t="shared" si="14"/>
        <v>0.10344827586206896</v>
      </c>
    </row>
    <row r="450" spans="1:7" x14ac:dyDescent="0.35">
      <c r="A450" s="22" t="s">
        <v>2095</v>
      </c>
      <c r="B450" s="22" t="s">
        <v>734</v>
      </c>
      <c r="C450" s="107">
        <v>6.69061942</v>
      </c>
      <c r="D450" s="107">
        <v>26</v>
      </c>
      <c r="F450" s="113">
        <f t="shared" si="13"/>
        <v>1.0110009170452232E-2</v>
      </c>
      <c r="G450" s="113">
        <f t="shared" si="14"/>
        <v>0.14942528735632185</v>
      </c>
    </row>
    <row r="451" spans="1:7" x14ac:dyDescent="0.35">
      <c r="A451" s="22" t="s">
        <v>2096</v>
      </c>
      <c r="B451" s="22" t="s">
        <v>736</v>
      </c>
      <c r="C451" s="107">
        <v>2.22006163</v>
      </c>
      <c r="D451" s="107">
        <v>8</v>
      </c>
      <c r="F451" s="113">
        <f t="shared" si="13"/>
        <v>3.3546734658342187E-3</v>
      </c>
      <c r="G451" s="113">
        <f t="shared" si="14"/>
        <v>4.5977011494252873E-2</v>
      </c>
    </row>
    <row r="452" spans="1:7" x14ac:dyDescent="0.35">
      <c r="A452" s="22" t="s">
        <v>2097</v>
      </c>
      <c r="B452" s="22" t="s">
        <v>738</v>
      </c>
      <c r="C452" s="107">
        <v>8.98113837</v>
      </c>
      <c r="D452" s="107">
        <v>7</v>
      </c>
      <c r="F452" s="113">
        <f t="shared" si="13"/>
        <v>1.357114873555316E-2</v>
      </c>
      <c r="G452" s="113">
        <f t="shared" si="14"/>
        <v>4.0229885057471264E-2</v>
      </c>
    </row>
    <row r="453" spans="1:7" x14ac:dyDescent="0.35">
      <c r="A453" s="22" t="s">
        <v>2098</v>
      </c>
      <c r="B453" s="49" t="s">
        <v>94</v>
      </c>
      <c r="C453" s="107">
        <f>SUM(C445:C452)</f>
        <v>661.78173602000015</v>
      </c>
      <c r="D453" s="22">
        <f>SUM(D445:D452)</f>
        <v>174</v>
      </c>
      <c r="F453" s="108">
        <f>SUM(F445:F452)</f>
        <v>0.99999999999999967</v>
      </c>
      <c r="G453" s="108">
        <f>SUM(G445:G452)</f>
        <v>1</v>
      </c>
    </row>
    <row r="454" spans="1:7" hidden="1" outlineLevel="1" x14ac:dyDescent="0.35">
      <c r="A454" s="22" t="s">
        <v>2099</v>
      </c>
      <c r="B454" s="51" t="s">
        <v>741</v>
      </c>
      <c r="F454" s="113">
        <f t="shared" si="13"/>
        <v>0</v>
      </c>
      <c r="G454" s="113">
        <f t="shared" si="14"/>
        <v>0</v>
      </c>
    </row>
    <row r="455" spans="1:7" hidden="1" outlineLevel="1" x14ac:dyDescent="0.35">
      <c r="A455" s="22" t="s">
        <v>2100</v>
      </c>
      <c r="B455" s="51" t="s">
        <v>743</v>
      </c>
      <c r="F455" s="113">
        <f t="shared" si="13"/>
        <v>0</v>
      </c>
      <c r="G455" s="113">
        <f t="shared" si="14"/>
        <v>0</v>
      </c>
    </row>
    <row r="456" spans="1:7" hidden="1" outlineLevel="1" x14ac:dyDescent="0.35">
      <c r="A456" s="22" t="s">
        <v>2101</v>
      </c>
      <c r="B456" s="51" t="s">
        <v>745</v>
      </c>
      <c r="F456" s="113">
        <f t="shared" si="13"/>
        <v>0</v>
      </c>
      <c r="G456" s="113">
        <f t="shared" si="14"/>
        <v>0</v>
      </c>
    </row>
    <row r="457" spans="1:7" hidden="1" outlineLevel="1" x14ac:dyDescent="0.35">
      <c r="A457" s="22" t="s">
        <v>2102</v>
      </c>
      <c r="B457" s="51" t="s">
        <v>747</v>
      </c>
      <c r="F457" s="113">
        <f t="shared" si="13"/>
        <v>0</v>
      </c>
      <c r="G457" s="113">
        <f t="shared" si="14"/>
        <v>0</v>
      </c>
    </row>
    <row r="458" spans="1:7" hidden="1" outlineLevel="1" x14ac:dyDescent="0.35">
      <c r="A458" s="22" t="s">
        <v>2103</v>
      </c>
      <c r="B458" s="51" t="s">
        <v>749</v>
      </c>
      <c r="F458" s="113">
        <f t="shared" si="13"/>
        <v>0</v>
      </c>
      <c r="G458" s="113">
        <f t="shared" si="14"/>
        <v>0</v>
      </c>
    </row>
    <row r="459" spans="1:7" hidden="1" outlineLevel="1" x14ac:dyDescent="0.35">
      <c r="A459" s="22" t="s">
        <v>2104</v>
      </c>
      <c r="B459" s="51" t="s">
        <v>751</v>
      </c>
      <c r="F459" s="113">
        <f t="shared" si="13"/>
        <v>0</v>
      </c>
      <c r="G459" s="113">
        <f t="shared" si="14"/>
        <v>0</v>
      </c>
    </row>
    <row r="460" spans="1:7" hidden="1" outlineLevel="1" x14ac:dyDescent="0.35">
      <c r="A460" s="22" t="s">
        <v>2105</v>
      </c>
      <c r="B460" s="51"/>
      <c r="F460" s="113"/>
      <c r="G460" s="113"/>
    </row>
    <row r="461" spans="1:7" hidden="1" outlineLevel="1" x14ac:dyDescent="0.35">
      <c r="A461" s="22" t="s">
        <v>2106</v>
      </c>
      <c r="B461" s="51"/>
      <c r="F461" s="113"/>
      <c r="G461" s="113"/>
    </row>
    <row r="462" spans="1:7" hidden="1" outlineLevel="1" x14ac:dyDescent="0.35">
      <c r="A462" s="22" t="s">
        <v>2107</v>
      </c>
      <c r="B462" s="51"/>
      <c r="F462" s="108"/>
      <c r="G462" s="108"/>
    </row>
    <row r="463" spans="1:7" ht="15" customHeight="1" collapsed="1" x14ac:dyDescent="0.35">
      <c r="A463" s="40"/>
      <c r="B463" s="635" t="s">
        <v>2156</v>
      </c>
      <c r="C463" s="40" t="s">
        <v>688</v>
      </c>
      <c r="D463" s="40" t="s">
        <v>689</v>
      </c>
      <c r="E463" s="40"/>
      <c r="F463" s="125" t="s">
        <v>517</v>
      </c>
      <c r="G463" s="125" t="s">
        <v>690</v>
      </c>
    </row>
    <row r="464" spans="1:7" x14ac:dyDescent="0.35">
      <c r="A464" s="22" t="s">
        <v>2108</v>
      </c>
      <c r="B464" s="22" t="s">
        <v>721</v>
      </c>
      <c r="C464" s="537">
        <v>0.4483382879050658</v>
      </c>
      <c r="D464" s="96"/>
      <c r="G464" s="101"/>
    </row>
    <row r="465" spans="1:7" x14ac:dyDescent="0.35">
      <c r="C465" s="96"/>
      <c r="D465" s="96"/>
      <c r="G465" s="101"/>
    </row>
    <row r="466" spans="1:7" x14ac:dyDescent="0.35">
      <c r="B466" s="38" t="s">
        <v>722</v>
      </c>
      <c r="C466" s="96"/>
      <c r="D466" s="96"/>
      <c r="G466" s="101"/>
    </row>
    <row r="467" spans="1:7" x14ac:dyDescent="0.35">
      <c r="A467" s="22" t="s">
        <v>2109</v>
      </c>
      <c r="B467" s="22" t="s">
        <v>724</v>
      </c>
      <c r="C467" s="540">
        <v>193.22694445999994</v>
      </c>
      <c r="D467" s="540">
        <v>92</v>
      </c>
      <c r="F467" s="113">
        <f>IF($C$475=0,"",IF(C467="[Mark as ND1 if not relevant]","",C467/$C$475))</f>
        <v>0.29197986880399551</v>
      </c>
      <c r="G467" s="113">
        <f>IF($D$475=0,"",IF(D467="[Mark as ND1 if not relevant]","",D467/$D$475))</f>
        <v>0.52873563218390807</v>
      </c>
    </row>
    <row r="468" spans="1:7" x14ac:dyDescent="0.35">
      <c r="A468" s="22" t="s">
        <v>2110</v>
      </c>
      <c r="B468" s="22" t="s">
        <v>726</v>
      </c>
      <c r="C468" s="540">
        <v>90.887421109999977</v>
      </c>
      <c r="D468" s="540">
        <v>30</v>
      </c>
      <c r="F468" s="113">
        <f t="shared" ref="F468:F474" si="15">IF($C$475=0,"",IF(C468="[Mark as ND1 if not relevant]","",C468/$C$475))</f>
        <v>0.1373374575983361</v>
      </c>
      <c r="G468" s="113">
        <f t="shared" ref="G468:G474" si="16">IF($D$475=0,"",IF(D468="[Mark as ND1 if not relevant]","",D468/$D$475))</f>
        <v>0.17241379310344829</v>
      </c>
    </row>
    <row r="469" spans="1:7" x14ac:dyDescent="0.35">
      <c r="A469" s="22" t="s">
        <v>2111</v>
      </c>
      <c r="B469" s="22" t="s">
        <v>728</v>
      </c>
      <c r="C469" s="540">
        <v>376.69020426999987</v>
      </c>
      <c r="D469" s="540">
        <v>46</v>
      </c>
      <c r="F469" s="113">
        <f t="shared" si="15"/>
        <v>0.56920610492432189</v>
      </c>
      <c r="G469" s="113">
        <f t="shared" si="16"/>
        <v>0.26436781609195403</v>
      </c>
    </row>
    <row r="470" spans="1:7" x14ac:dyDescent="0.35">
      <c r="A470" s="22" t="s">
        <v>2112</v>
      </c>
      <c r="B470" s="22" t="s">
        <v>730</v>
      </c>
      <c r="C470" s="540">
        <v>0.89591467000000014</v>
      </c>
      <c r="D470" s="540">
        <v>5</v>
      </c>
      <c r="F470" s="113">
        <f t="shared" si="15"/>
        <v>1.3537917733845175E-3</v>
      </c>
      <c r="G470" s="113">
        <f t="shared" si="16"/>
        <v>2.8735632183908046E-2</v>
      </c>
    </row>
    <row r="471" spans="1:7" x14ac:dyDescent="0.35">
      <c r="A471" s="22" t="s">
        <v>2113</v>
      </c>
      <c r="B471" s="22" t="s">
        <v>732</v>
      </c>
      <c r="C471" s="540">
        <v>8.1251509999999999E-2</v>
      </c>
      <c r="D471" s="540">
        <v>1</v>
      </c>
      <c r="F471" s="113">
        <f t="shared" si="15"/>
        <v>1.2277689996199062E-4</v>
      </c>
      <c r="G471" s="113">
        <f t="shared" si="16"/>
        <v>5.7471264367816091E-3</v>
      </c>
    </row>
    <row r="472" spans="1:7" x14ac:dyDescent="0.35">
      <c r="A472" s="22" t="s">
        <v>2114</v>
      </c>
      <c r="B472" s="22" t="s">
        <v>734</v>
      </c>
      <c r="C472" s="540">
        <v>0</v>
      </c>
      <c r="D472" s="540">
        <v>0</v>
      </c>
      <c r="F472" s="113">
        <f t="shared" si="15"/>
        <v>0</v>
      </c>
      <c r="G472" s="113">
        <f t="shared" si="16"/>
        <v>0</v>
      </c>
    </row>
    <row r="473" spans="1:7" x14ac:dyDescent="0.35">
      <c r="A473" s="22" t="s">
        <v>2115</v>
      </c>
      <c r="B473" s="22" t="s">
        <v>736</v>
      </c>
      <c r="C473" s="540">
        <v>0</v>
      </c>
      <c r="D473" s="540">
        <v>0</v>
      </c>
      <c r="F473" s="113">
        <f t="shared" si="15"/>
        <v>0</v>
      </c>
      <c r="G473" s="113">
        <f t="shared" si="16"/>
        <v>0</v>
      </c>
    </row>
    <row r="474" spans="1:7" x14ac:dyDescent="0.35">
      <c r="A474" s="22" t="s">
        <v>2116</v>
      </c>
      <c r="B474" s="22" t="s">
        <v>738</v>
      </c>
      <c r="C474" s="540">
        <v>0</v>
      </c>
      <c r="D474" s="540">
        <v>0</v>
      </c>
      <c r="F474" s="113">
        <f t="shared" si="15"/>
        <v>0</v>
      </c>
      <c r="G474" s="113">
        <f t="shared" si="16"/>
        <v>0</v>
      </c>
    </row>
    <row r="475" spans="1:7" x14ac:dyDescent="0.35">
      <c r="A475" s="22" t="s">
        <v>2117</v>
      </c>
      <c r="B475" s="49" t="s">
        <v>94</v>
      </c>
      <c r="C475" s="540">
        <f>SUM(C467:C474)</f>
        <v>661.78173601999981</v>
      </c>
      <c r="D475" s="540">
        <f>SUM(D467:D474)</f>
        <v>174</v>
      </c>
      <c r="F475" s="108">
        <f>SUM(F467:F474)</f>
        <v>1.0000000000000002</v>
      </c>
      <c r="G475" s="108">
        <f>SUM(G467:G474)</f>
        <v>1</v>
      </c>
    </row>
    <row r="476" spans="1:7" hidden="1" outlineLevel="1" x14ac:dyDescent="0.35">
      <c r="A476" s="22" t="s">
        <v>2118</v>
      </c>
      <c r="B476" s="51" t="s">
        <v>741</v>
      </c>
      <c r="F476" s="113">
        <f t="shared" ref="F476:F481" si="17">IF($C$475=0,"",IF(C476="[for completion]","",C476/$C$475))</f>
        <v>0</v>
      </c>
      <c r="G476" s="113">
        <f t="shared" ref="G476:G481" si="18">IF($D$475=0,"",IF(D476="[for completion]","",D476/$D$475))</f>
        <v>0</v>
      </c>
    </row>
    <row r="477" spans="1:7" hidden="1" outlineLevel="1" x14ac:dyDescent="0.35">
      <c r="A477" s="22" t="s">
        <v>2119</v>
      </c>
      <c r="B477" s="51" t="s">
        <v>743</v>
      </c>
      <c r="F477" s="113">
        <f t="shared" si="17"/>
        <v>0</v>
      </c>
      <c r="G477" s="113">
        <f t="shared" si="18"/>
        <v>0</v>
      </c>
    </row>
    <row r="478" spans="1:7" hidden="1" outlineLevel="1" x14ac:dyDescent="0.35">
      <c r="A478" s="22" t="s">
        <v>2120</v>
      </c>
      <c r="B478" s="51" t="s">
        <v>745</v>
      </c>
      <c r="F478" s="113">
        <f t="shared" si="17"/>
        <v>0</v>
      </c>
      <c r="G478" s="113">
        <f t="shared" si="18"/>
        <v>0</v>
      </c>
    </row>
    <row r="479" spans="1:7" hidden="1" outlineLevel="1" x14ac:dyDescent="0.35">
      <c r="A479" s="22" t="s">
        <v>2121</v>
      </c>
      <c r="B479" s="51" t="s">
        <v>747</v>
      </c>
      <c r="F479" s="113">
        <f t="shared" si="17"/>
        <v>0</v>
      </c>
      <c r="G479" s="113">
        <f t="shared" si="18"/>
        <v>0</v>
      </c>
    </row>
    <row r="480" spans="1:7" hidden="1" outlineLevel="1" x14ac:dyDescent="0.35">
      <c r="A480" s="22" t="s">
        <v>2122</v>
      </c>
      <c r="B480" s="51" t="s">
        <v>749</v>
      </c>
      <c r="F480" s="113">
        <f t="shared" si="17"/>
        <v>0</v>
      </c>
      <c r="G480" s="113">
        <f t="shared" si="18"/>
        <v>0</v>
      </c>
    </row>
    <row r="481" spans="1:7" hidden="1" outlineLevel="1" x14ac:dyDescent="0.35">
      <c r="A481" s="22" t="s">
        <v>2123</v>
      </c>
      <c r="B481" s="51" t="s">
        <v>751</v>
      </c>
      <c r="F481" s="113">
        <f t="shared" si="17"/>
        <v>0</v>
      </c>
      <c r="G481" s="113">
        <f t="shared" si="18"/>
        <v>0</v>
      </c>
    </row>
    <row r="482" spans="1:7" hidden="1" outlineLevel="1" x14ac:dyDescent="0.35">
      <c r="A482" s="22" t="s">
        <v>2124</v>
      </c>
      <c r="B482" s="51"/>
      <c r="F482" s="113"/>
      <c r="G482" s="113"/>
    </row>
    <row r="483" spans="1:7" hidden="1" outlineLevel="1" x14ac:dyDescent="0.35">
      <c r="A483" s="22" t="s">
        <v>2125</v>
      </c>
      <c r="B483" s="51"/>
      <c r="F483" s="113"/>
      <c r="G483" s="113"/>
    </row>
    <row r="484" spans="1:7" hidden="1" outlineLevel="1" x14ac:dyDescent="0.35">
      <c r="A484" s="22" t="s">
        <v>2126</v>
      </c>
      <c r="B484" s="51"/>
      <c r="F484" s="113"/>
      <c r="G484" s="108"/>
    </row>
    <row r="485" spans="1:7" ht="15" customHeight="1" collapsed="1" x14ac:dyDescent="0.35">
      <c r="A485" s="40"/>
      <c r="B485" s="624" t="s">
        <v>2157</v>
      </c>
      <c r="C485" s="40" t="s">
        <v>808</v>
      </c>
      <c r="D485" s="40"/>
      <c r="E485" s="40"/>
      <c r="F485" s="125"/>
      <c r="G485" s="122"/>
    </row>
    <row r="486" spans="1:7" x14ac:dyDescent="0.35">
      <c r="A486" s="627" t="s">
        <v>2127</v>
      </c>
      <c r="B486" s="38" t="s">
        <v>809</v>
      </c>
      <c r="C486" s="551">
        <v>0.33479999999999999</v>
      </c>
      <c r="G486" s="101"/>
    </row>
    <row r="487" spans="1:7" x14ac:dyDescent="0.35">
      <c r="A487" s="627" t="s">
        <v>2128</v>
      </c>
      <c r="B487" s="38" t="s">
        <v>810</v>
      </c>
      <c r="C487" s="551">
        <v>0.6371</v>
      </c>
      <c r="G487" s="101"/>
    </row>
    <row r="488" spans="1:7" x14ac:dyDescent="0.35">
      <c r="A488" s="627" t="s">
        <v>2129</v>
      </c>
      <c r="B488" s="38" t="s">
        <v>811</v>
      </c>
      <c r="C488" s="96"/>
      <c r="G488" s="101"/>
    </row>
    <row r="489" spans="1:7" x14ac:dyDescent="0.35">
      <c r="A489" s="627" t="s">
        <v>2130</v>
      </c>
      <c r="B489" s="38" t="s">
        <v>812</v>
      </c>
      <c r="C489" s="96"/>
      <c r="G489" s="101"/>
    </row>
    <row r="490" spans="1:7" x14ac:dyDescent="0.35">
      <c r="A490" s="627" t="s">
        <v>2131</v>
      </c>
      <c r="B490" s="38" t="s">
        <v>813</v>
      </c>
      <c r="C490" s="96"/>
      <c r="G490" s="101"/>
    </row>
    <row r="491" spans="1:7" x14ac:dyDescent="0.35">
      <c r="A491" s="627" t="s">
        <v>2132</v>
      </c>
      <c r="B491" s="38" t="s">
        <v>814</v>
      </c>
      <c r="C491" s="96"/>
      <c r="G491" s="101"/>
    </row>
    <row r="492" spans="1:7" x14ac:dyDescent="0.35">
      <c r="A492" s="627" t="s">
        <v>2133</v>
      </c>
      <c r="B492" s="645" t="s">
        <v>2158</v>
      </c>
      <c r="C492" s="96"/>
      <c r="G492" s="101"/>
    </row>
    <row r="493" spans="1:7" x14ac:dyDescent="0.35">
      <c r="A493" s="625" t="s">
        <v>2134</v>
      </c>
      <c r="B493" s="645" t="s">
        <v>2159</v>
      </c>
      <c r="C493" s="96"/>
      <c r="G493" s="101"/>
    </row>
    <row r="494" spans="1:7" x14ac:dyDescent="0.35">
      <c r="A494" s="625" t="s">
        <v>2135</v>
      </c>
      <c r="B494" s="38" t="s">
        <v>815</v>
      </c>
      <c r="C494" s="537"/>
      <c r="G494" s="101"/>
    </row>
    <row r="495" spans="1:7" x14ac:dyDescent="0.35">
      <c r="A495" s="625" t="s">
        <v>2136</v>
      </c>
      <c r="B495" s="38" t="s">
        <v>816</v>
      </c>
      <c r="C495" s="96"/>
      <c r="G495" s="101"/>
    </row>
    <row r="496" spans="1:7" x14ac:dyDescent="0.35">
      <c r="A496" s="625" t="s">
        <v>2137</v>
      </c>
      <c r="B496" s="38" t="s">
        <v>817</v>
      </c>
      <c r="C496" s="96"/>
      <c r="G496" s="101"/>
    </row>
    <row r="497" spans="1:7" x14ac:dyDescent="0.35">
      <c r="A497" s="625" t="s">
        <v>2138</v>
      </c>
      <c r="B497" s="38" t="s">
        <v>92</v>
      </c>
      <c r="C497" s="537">
        <v>2.81E-2</v>
      </c>
      <c r="G497" s="101"/>
    </row>
    <row r="498" spans="1:7" outlineLevel="1" x14ac:dyDescent="0.35">
      <c r="A498" s="625" t="s">
        <v>2139</v>
      </c>
      <c r="B498" s="51" t="s">
        <v>818</v>
      </c>
      <c r="G498" s="101"/>
    </row>
    <row r="499" spans="1:7" outlineLevel="1" x14ac:dyDescent="0.35">
      <c r="A499" s="625" t="s">
        <v>2140</v>
      </c>
      <c r="B499" s="51"/>
      <c r="G499" s="101"/>
    </row>
    <row r="500" spans="1:7" hidden="1" outlineLevel="1" x14ac:dyDescent="0.35">
      <c r="A500" s="625" t="s">
        <v>2141</v>
      </c>
      <c r="B500" s="51"/>
      <c r="G500" s="101"/>
    </row>
    <row r="501" spans="1:7" hidden="1" outlineLevel="1" x14ac:dyDescent="0.35">
      <c r="A501" s="627" t="s">
        <v>2142</v>
      </c>
      <c r="B501" s="51"/>
      <c r="G501" s="101"/>
    </row>
    <row r="502" spans="1:7" hidden="1" outlineLevel="1" x14ac:dyDescent="0.35">
      <c r="A502" s="627" t="s">
        <v>2143</v>
      </c>
      <c r="B502" s="51"/>
      <c r="G502" s="101"/>
    </row>
    <row r="503" spans="1:7" hidden="1" outlineLevel="1" x14ac:dyDescent="0.35">
      <c r="A503" s="627" t="s">
        <v>2144</v>
      </c>
      <c r="B503" s="51"/>
      <c r="G503" s="101"/>
    </row>
    <row r="504" spans="1:7" hidden="1" outlineLevel="1" x14ac:dyDescent="0.35">
      <c r="A504" s="627" t="s">
        <v>2145</v>
      </c>
      <c r="B504" s="51"/>
      <c r="G504" s="101"/>
    </row>
    <row r="505" spans="1:7" hidden="1" outlineLevel="1" x14ac:dyDescent="0.35">
      <c r="A505" s="627" t="s">
        <v>2146</v>
      </c>
      <c r="B505" s="51"/>
      <c r="G505" s="101"/>
    </row>
    <row r="506" spans="1:7" hidden="1" outlineLevel="1" x14ac:dyDescent="0.35">
      <c r="A506" s="627" t="s">
        <v>2147</v>
      </c>
      <c r="B506" s="51"/>
      <c r="G506" s="101"/>
    </row>
    <row r="507" spans="1:7" hidden="1" outlineLevel="1" x14ac:dyDescent="0.35">
      <c r="A507" s="627" t="s">
        <v>2148</v>
      </c>
      <c r="B507" s="51"/>
    </row>
    <row r="508" spans="1:7" hidden="1" outlineLevel="1" x14ac:dyDescent="0.35">
      <c r="A508" s="627" t="s">
        <v>2149</v>
      </c>
      <c r="B508" s="51"/>
    </row>
    <row r="509" spans="1:7" hidden="1" outlineLevel="1" x14ac:dyDescent="0.35">
      <c r="A509" s="627" t="s">
        <v>2150</v>
      </c>
      <c r="B509" s="51"/>
    </row>
    <row r="510" spans="1:7" hidden="1" outlineLevel="1" x14ac:dyDescent="0.35">
      <c r="A510" s="627" t="s">
        <v>2151</v>
      </c>
      <c r="B510" s="51"/>
    </row>
    <row r="511" spans="1:7" outlineLevel="1" x14ac:dyDescent="0.35">
      <c r="A511" s="627" t="s">
        <v>2152</v>
      </c>
      <c r="B511" s="51"/>
    </row>
    <row r="512" spans="1:7" outlineLevel="1" x14ac:dyDescent="0.35">
      <c r="A512" s="627" t="s">
        <v>2153</v>
      </c>
      <c r="B512" s="51"/>
    </row>
    <row r="513" spans="1:7" customFormat="1" x14ac:dyDescent="0.35">
      <c r="A513" s="634"/>
      <c r="B513" s="634" t="s">
        <v>1993</v>
      </c>
      <c r="C513" s="635" t="s">
        <v>61</v>
      </c>
      <c r="D513" s="635" t="s">
        <v>1994</v>
      </c>
      <c r="E513" s="635"/>
      <c r="F513" s="635" t="s">
        <v>517</v>
      </c>
      <c r="G513" s="635" t="s">
        <v>1995</v>
      </c>
    </row>
    <row r="514" spans="1:7" customFormat="1" x14ac:dyDescent="0.35">
      <c r="A514" s="625" t="s">
        <v>1996</v>
      </c>
      <c r="B514" s="626"/>
      <c r="C514" s="636"/>
      <c r="D514" s="637"/>
      <c r="E514" s="628"/>
      <c r="F514" s="638" t="str">
        <f>IF($C$532=0,"",IF(C514="[for completion]","",IF(C514="","",C514/$C$532)))</f>
        <v/>
      </c>
      <c r="G514" s="638" t="str">
        <f>IF($D$532=0,"",IF(D514="[for completion]","",IF(D514="","",D514/$D$532)))</f>
        <v/>
      </c>
    </row>
    <row r="515" spans="1:7" customFormat="1" x14ac:dyDescent="0.35">
      <c r="A515" s="625" t="s">
        <v>1997</v>
      </c>
      <c r="B515" s="626"/>
      <c r="C515" s="636"/>
      <c r="D515" s="637"/>
      <c r="E515" s="628"/>
      <c r="F515" s="638" t="str">
        <f t="shared" ref="F515:F531" si="19">IF($C$532=0,"",IF(C515="[for completion]","",IF(C515="","",C515/$C$532)))</f>
        <v/>
      </c>
      <c r="G515" s="638" t="str">
        <f t="shared" ref="G515:G531" si="20">IF($D$532=0,"",IF(D515="[for completion]","",IF(D515="","",D515/$D$532)))</f>
        <v/>
      </c>
    </row>
    <row r="516" spans="1:7" customFormat="1" x14ac:dyDescent="0.35">
      <c r="A516" s="625" t="s">
        <v>1998</v>
      </c>
      <c r="B516" s="626"/>
      <c r="C516" s="636"/>
      <c r="D516" s="637"/>
      <c r="E516" s="628"/>
      <c r="F516" s="638" t="str">
        <f t="shared" si="19"/>
        <v/>
      </c>
      <c r="G516" s="638" t="str">
        <f t="shared" si="20"/>
        <v/>
      </c>
    </row>
    <row r="517" spans="1:7" customFormat="1" x14ac:dyDescent="0.35">
      <c r="A517" s="625" t="s">
        <v>1999</v>
      </c>
      <c r="B517" s="626"/>
      <c r="C517" s="636"/>
      <c r="D517" s="637"/>
      <c r="E517" s="628"/>
      <c r="F517" s="638" t="str">
        <f t="shared" si="19"/>
        <v/>
      </c>
      <c r="G517" s="638" t="str">
        <f t="shared" si="20"/>
        <v/>
      </c>
    </row>
    <row r="518" spans="1:7" customFormat="1" x14ac:dyDescent="0.35">
      <c r="A518" s="625" t="s">
        <v>2000</v>
      </c>
      <c r="B518" s="626"/>
      <c r="C518" s="636"/>
      <c r="D518" s="637"/>
      <c r="E518" s="628"/>
      <c r="F518" s="638" t="str">
        <f t="shared" si="19"/>
        <v/>
      </c>
      <c r="G518" s="638" t="str">
        <f t="shared" si="20"/>
        <v/>
      </c>
    </row>
    <row r="519" spans="1:7" customFormat="1" x14ac:dyDescent="0.35">
      <c r="A519" s="625" t="s">
        <v>2001</v>
      </c>
      <c r="B519" s="626"/>
      <c r="C519" s="636"/>
      <c r="D519" s="637"/>
      <c r="E519" s="628"/>
      <c r="F519" s="638" t="str">
        <f t="shared" si="19"/>
        <v/>
      </c>
      <c r="G519" s="638" t="str">
        <f t="shared" si="20"/>
        <v/>
      </c>
    </row>
    <row r="520" spans="1:7" customFormat="1" x14ac:dyDescent="0.35">
      <c r="A520" s="625" t="s">
        <v>2002</v>
      </c>
      <c r="B520" s="626"/>
      <c r="C520" s="636"/>
      <c r="D520" s="637"/>
      <c r="E520" s="628"/>
      <c r="F520" s="638" t="str">
        <f t="shared" si="19"/>
        <v/>
      </c>
      <c r="G520" s="638" t="str">
        <f t="shared" si="20"/>
        <v/>
      </c>
    </row>
    <row r="521" spans="1:7" customFormat="1" x14ac:dyDescent="0.35">
      <c r="A521" s="625" t="s">
        <v>2003</v>
      </c>
      <c r="B521" s="626"/>
      <c r="C521" s="636"/>
      <c r="D521" s="637"/>
      <c r="E521" s="628"/>
      <c r="F521" s="638" t="str">
        <f t="shared" si="19"/>
        <v/>
      </c>
      <c r="G521" s="638" t="str">
        <f t="shared" si="20"/>
        <v/>
      </c>
    </row>
    <row r="522" spans="1:7" customFormat="1" x14ac:dyDescent="0.35">
      <c r="A522" s="625" t="s">
        <v>2004</v>
      </c>
      <c r="B522" s="626"/>
      <c r="C522" s="636"/>
      <c r="D522" s="637"/>
      <c r="E522" s="628"/>
      <c r="F522" s="638" t="str">
        <f t="shared" si="19"/>
        <v/>
      </c>
      <c r="G522" s="638" t="str">
        <f t="shared" si="20"/>
        <v/>
      </c>
    </row>
    <row r="523" spans="1:7" customFormat="1" x14ac:dyDescent="0.35">
      <c r="A523" s="625" t="s">
        <v>2005</v>
      </c>
      <c r="B523" s="626"/>
      <c r="C523" s="636"/>
      <c r="D523" s="637"/>
      <c r="E523" s="628"/>
      <c r="F523" s="638" t="str">
        <f t="shared" si="19"/>
        <v/>
      </c>
      <c r="G523" s="638" t="str">
        <f t="shared" si="20"/>
        <v/>
      </c>
    </row>
    <row r="524" spans="1:7" customFormat="1" x14ac:dyDescent="0.35">
      <c r="A524" s="625" t="s">
        <v>2006</v>
      </c>
      <c r="B524" s="626"/>
      <c r="C524" s="636"/>
      <c r="D524" s="637"/>
      <c r="E524" s="628"/>
      <c r="F524" s="638" t="str">
        <f t="shared" si="19"/>
        <v/>
      </c>
      <c r="G524" s="638" t="str">
        <f t="shared" si="20"/>
        <v/>
      </c>
    </row>
    <row r="525" spans="1:7" customFormat="1" x14ac:dyDescent="0.35">
      <c r="A525" s="625" t="s">
        <v>2007</v>
      </c>
      <c r="B525" s="626"/>
      <c r="C525" s="636"/>
      <c r="D525" s="637"/>
      <c r="E525" s="628"/>
      <c r="F525" s="638" t="str">
        <f t="shared" si="19"/>
        <v/>
      </c>
      <c r="G525" s="638" t="str">
        <f t="shared" si="20"/>
        <v/>
      </c>
    </row>
    <row r="526" spans="1:7" customFormat="1" x14ac:dyDescent="0.35">
      <c r="A526" s="625" t="s">
        <v>2008</v>
      </c>
      <c r="B526" s="626"/>
      <c r="C526" s="636"/>
      <c r="D526" s="637"/>
      <c r="E526" s="628"/>
      <c r="F526" s="638" t="str">
        <f t="shared" si="19"/>
        <v/>
      </c>
      <c r="G526" s="638" t="str">
        <f t="shared" si="20"/>
        <v/>
      </c>
    </row>
    <row r="527" spans="1:7" customFormat="1" x14ac:dyDescent="0.35">
      <c r="A527" s="625" t="s">
        <v>2009</v>
      </c>
      <c r="B527" s="626"/>
      <c r="C527" s="636"/>
      <c r="D527" s="637"/>
      <c r="E527" s="628"/>
      <c r="F527" s="638" t="str">
        <f t="shared" si="19"/>
        <v/>
      </c>
      <c r="G527" s="638" t="str">
        <f t="shared" si="20"/>
        <v/>
      </c>
    </row>
    <row r="528" spans="1:7" customFormat="1" x14ac:dyDescent="0.35">
      <c r="A528" s="625" t="s">
        <v>2010</v>
      </c>
      <c r="B528" s="626"/>
      <c r="C528" s="636"/>
      <c r="D528" s="637"/>
      <c r="E528" s="628"/>
      <c r="F528" s="638" t="str">
        <f t="shared" si="19"/>
        <v/>
      </c>
      <c r="G528" s="638" t="str">
        <f t="shared" si="20"/>
        <v/>
      </c>
    </row>
    <row r="529" spans="1:7" customFormat="1" x14ac:dyDescent="0.35">
      <c r="A529" s="625" t="s">
        <v>2011</v>
      </c>
      <c r="B529" s="626"/>
      <c r="C529" s="636"/>
      <c r="D529" s="637"/>
      <c r="E529" s="628"/>
      <c r="F529" s="638" t="str">
        <f t="shared" si="19"/>
        <v/>
      </c>
      <c r="G529" s="638" t="str">
        <f t="shared" si="20"/>
        <v/>
      </c>
    </row>
    <row r="530" spans="1:7" customFormat="1" x14ac:dyDescent="0.35">
      <c r="A530" s="625" t="s">
        <v>2012</v>
      </c>
      <c r="B530" s="626"/>
      <c r="C530" s="636"/>
      <c r="D530" s="637"/>
      <c r="E530" s="628"/>
      <c r="F530" s="638" t="str">
        <f t="shared" si="19"/>
        <v/>
      </c>
      <c r="G530" s="638" t="str">
        <f t="shared" si="20"/>
        <v/>
      </c>
    </row>
    <row r="531" spans="1:7" customFormat="1" x14ac:dyDescent="0.35">
      <c r="A531" s="625" t="s">
        <v>2013</v>
      </c>
      <c r="B531" s="626" t="s">
        <v>1874</v>
      </c>
      <c r="C531" s="637">
        <v>661.78173601999981</v>
      </c>
      <c r="D531" s="637">
        <v>174</v>
      </c>
      <c r="E531" s="628"/>
      <c r="F531" s="638">
        <f t="shared" si="19"/>
        <v>1</v>
      </c>
      <c r="G531" s="638">
        <f t="shared" si="20"/>
        <v>1</v>
      </c>
    </row>
    <row r="532" spans="1:7" customFormat="1" x14ac:dyDescent="0.35">
      <c r="A532" s="625" t="s">
        <v>2014</v>
      </c>
      <c r="B532" s="626" t="s">
        <v>94</v>
      </c>
      <c r="C532" s="637">
        <f>SUM(C514:C531)</f>
        <v>661.78173601999981</v>
      </c>
      <c r="D532" s="637">
        <f>SUM(D514:D531)</f>
        <v>174</v>
      </c>
      <c r="E532" s="628"/>
      <c r="F532" s="639">
        <f>SUM(F514:F531)</f>
        <v>1</v>
      </c>
      <c r="G532" s="639">
        <f>SUM(G514:G531)</f>
        <v>1</v>
      </c>
    </row>
    <row r="533" spans="1:7" customFormat="1" x14ac:dyDescent="0.35">
      <c r="A533" s="625" t="s">
        <v>2015</v>
      </c>
      <c r="B533" s="626"/>
      <c r="C533" s="627"/>
      <c r="D533" s="627"/>
      <c r="E533" s="628"/>
      <c r="F533" s="628"/>
      <c r="G533" s="628"/>
    </row>
    <row r="534" spans="1:7" customFormat="1" x14ac:dyDescent="0.35">
      <c r="A534" s="625" t="s">
        <v>2016</v>
      </c>
      <c r="B534" s="626"/>
      <c r="C534" s="627"/>
      <c r="D534" s="627"/>
      <c r="E534" s="628"/>
      <c r="F534" s="628"/>
      <c r="G534" s="628"/>
    </row>
    <row r="535" spans="1:7" customFormat="1" x14ac:dyDescent="0.35">
      <c r="A535" s="625" t="s">
        <v>2017</v>
      </c>
      <c r="B535" s="626"/>
      <c r="C535" s="627"/>
      <c r="D535" s="627"/>
      <c r="E535" s="628"/>
      <c r="F535" s="628"/>
      <c r="G535" s="628"/>
    </row>
    <row r="536" spans="1:7" customFormat="1" x14ac:dyDescent="0.35">
      <c r="A536" s="634"/>
      <c r="B536" s="624" t="s">
        <v>2018</v>
      </c>
      <c r="C536" s="635" t="s">
        <v>61</v>
      </c>
      <c r="D536" s="635" t="s">
        <v>1994</v>
      </c>
      <c r="E536" s="635"/>
      <c r="F536" s="635" t="s">
        <v>517</v>
      </c>
      <c r="G536" s="635" t="s">
        <v>1995</v>
      </c>
    </row>
    <row r="537" spans="1:7" customFormat="1" x14ac:dyDescent="0.35">
      <c r="A537" s="625" t="s">
        <v>2019</v>
      </c>
      <c r="B537" s="626"/>
      <c r="C537" s="636"/>
      <c r="D537" s="637"/>
      <c r="E537" s="628"/>
      <c r="F537" s="638" t="str">
        <f>IF($C$555=0,"",IF(C537="[for completion]","",IF(C537="","",C537/$C$555)))</f>
        <v/>
      </c>
      <c r="G537" s="638" t="str">
        <f>IF($D$555=0,"",IF(D537="[for completion]","",IF(D537="","",D537/$D$555)))</f>
        <v/>
      </c>
    </row>
    <row r="538" spans="1:7" customFormat="1" x14ac:dyDescent="0.35">
      <c r="A538" s="625" t="s">
        <v>2020</v>
      </c>
      <c r="B538" s="626"/>
      <c r="C538" s="636"/>
      <c r="D538" s="637"/>
      <c r="E538" s="628"/>
      <c r="F538" s="638" t="str">
        <f t="shared" ref="F538:F554" si="21">IF($C$555=0,"",IF(C538="[for completion]","",IF(C538="","",C538/$C$555)))</f>
        <v/>
      </c>
      <c r="G538" s="638" t="str">
        <f t="shared" ref="G538:G554" si="22">IF($D$555=0,"",IF(D538="[for completion]","",IF(D538="","",D538/$D$555)))</f>
        <v/>
      </c>
    </row>
    <row r="539" spans="1:7" customFormat="1" x14ac:dyDescent="0.35">
      <c r="A539" s="625" t="s">
        <v>2021</v>
      </c>
      <c r="B539" s="626"/>
      <c r="C539" s="636"/>
      <c r="D539" s="637"/>
      <c r="E539" s="628"/>
      <c r="F539" s="638" t="str">
        <f t="shared" si="21"/>
        <v/>
      </c>
      <c r="G539" s="638" t="str">
        <f t="shared" si="22"/>
        <v/>
      </c>
    </row>
    <row r="540" spans="1:7" customFormat="1" x14ac:dyDescent="0.35">
      <c r="A540" s="625" t="s">
        <v>2022</v>
      </c>
      <c r="B540" s="626"/>
      <c r="C540" s="636"/>
      <c r="D540" s="637"/>
      <c r="E540" s="628"/>
      <c r="F540" s="638" t="str">
        <f t="shared" si="21"/>
        <v/>
      </c>
      <c r="G540" s="638" t="str">
        <f t="shared" si="22"/>
        <v/>
      </c>
    </row>
    <row r="541" spans="1:7" customFormat="1" x14ac:dyDescent="0.35">
      <c r="A541" s="625" t="s">
        <v>2023</v>
      </c>
      <c r="B541" s="626"/>
      <c r="C541" s="636"/>
      <c r="D541" s="637"/>
      <c r="E541" s="628"/>
      <c r="F541" s="638" t="str">
        <f t="shared" si="21"/>
        <v/>
      </c>
      <c r="G541" s="638" t="str">
        <f t="shared" si="22"/>
        <v/>
      </c>
    </row>
    <row r="542" spans="1:7" customFormat="1" x14ac:dyDescent="0.35">
      <c r="A542" s="625" t="s">
        <v>2024</v>
      </c>
      <c r="B542" s="626"/>
      <c r="C542" s="636"/>
      <c r="D542" s="637"/>
      <c r="E542" s="628"/>
      <c r="F542" s="638" t="str">
        <f t="shared" si="21"/>
        <v/>
      </c>
      <c r="G542" s="638" t="str">
        <f t="shared" si="22"/>
        <v/>
      </c>
    </row>
    <row r="543" spans="1:7" customFormat="1" x14ac:dyDescent="0.35">
      <c r="A543" s="625" t="s">
        <v>2025</v>
      </c>
      <c r="B543" s="640"/>
      <c r="C543" s="636"/>
      <c r="D543" s="637"/>
      <c r="E543" s="628"/>
      <c r="F543" s="638" t="str">
        <f t="shared" si="21"/>
        <v/>
      </c>
      <c r="G543" s="638" t="str">
        <f t="shared" si="22"/>
        <v/>
      </c>
    </row>
    <row r="544" spans="1:7" customFormat="1" x14ac:dyDescent="0.35">
      <c r="A544" s="625" t="s">
        <v>2026</v>
      </c>
      <c r="B544" s="626"/>
      <c r="C544" s="636"/>
      <c r="D544" s="637"/>
      <c r="E544" s="628"/>
      <c r="F544" s="638" t="str">
        <f t="shared" si="21"/>
        <v/>
      </c>
      <c r="G544" s="638" t="str">
        <f t="shared" si="22"/>
        <v/>
      </c>
    </row>
    <row r="545" spans="1:7" customFormat="1" x14ac:dyDescent="0.35">
      <c r="A545" s="625" t="s">
        <v>2027</v>
      </c>
      <c r="B545" s="626"/>
      <c r="C545" s="636"/>
      <c r="D545" s="637"/>
      <c r="E545" s="628"/>
      <c r="F545" s="638" t="str">
        <f t="shared" si="21"/>
        <v/>
      </c>
      <c r="G545" s="638" t="str">
        <f t="shared" si="22"/>
        <v/>
      </c>
    </row>
    <row r="546" spans="1:7" customFormat="1" x14ac:dyDescent="0.35">
      <c r="A546" s="625" t="s">
        <v>2028</v>
      </c>
      <c r="B546" s="626"/>
      <c r="C546" s="636"/>
      <c r="D546" s="637"/>
      <c r="E546" s="628"/>
      <c r="F546" s="638" t="str">
        <f t="shared" si="21"/>
        <v/>
      </c>
      <c r="G546" s="638" t="str">
        <f t="shared" si="22"/>
        <v/>
      </c>
    </row>
    <row r="547" spans="1:7" customFormat="1" x14ac:dyDescent="0.35">
      <c r="A547" s="625" t="s">
        <v>2029</v>
      </c>
      <c r="B547" s="626"/>
      <c r="C547" s="636"/>
      <c r="D547" s="637"/>
      <c r="E547" s="628"/>
      <c r="F547" s="638" t="str">
        <f t="shared" si="21"/>
        <v/>
      </c>
      <c r="G547" s="638" t="str">
        <f t="shared" si="22"/>
        <v/>
      </c>
    </row>
    <row r="548" spans="1:7" customFormat="1" x14ac:dyDescent="0.35">
      <c r="A548" s="625" t="s">
        <v>2030</v>
      </c>
      <c r="B548" s="626"/>
      <c r="C548" s="636"/>
      <c r="D548" s="637"/>
      <c r="E548" s="628"/>
      <c r="F548" s="638" t="str">
        <f t="shared" si="21"/>
        <v/>
      </c>
      <c r="G548" s="638" t="str">
        <f t="shared" si="22"/>
        <v/>
      </c>
    </row>
    <row r="549" spans="1:7" customFormat="1" x14ac:dyDescent="0.35">
      <c r="A549" s="625" t="s">
        <v>2031</v>
      </c>
      <c r="B549" s="626"/>
      <c r="C549" s="636"/>
      <c r="D549" s="637"/>
      <c r="E549" s="628"/>
      <c r="F549" s="638" t="str">
        <f t="shared" si="21"/>
        <v/>
      </c>
      <c r="G549" s="638" t="str">
        <f t="shared" si="22"/>
        <v/>
      </c>
    </row>
    <row r="550" spans="1:7" customFormat="1" x14ac:dyDescent="0.35">
      <c r="A550" s="625" t="s">
        <v>2032</v>
      </c>
      <c r="B550" s="626"/>
      <c r="C550" s="636"/>
      <c r="D550" s="637"/>
      <c r="E550" s="628"/>
      <c r="F550" s="638" t="str">
        <f t="shared" si="21"/>
        <v/>
      </c>
      <c r="G550" s="638" t="str">
        <f t="shared" si="22"/>
        <v/>
      </c>
    </row>
    <row r="551" spans="1:7" customFormat="1" x14ac:dyDescent="0.35">
      <c r="A551" s="625" t="s">
        <v>2033</v>
      </c>
      <c r="B551" s="626"/>
      <c r="C551" s="636"/>
      <c r="D551" s="637"/>
      <c r="E551" s="628"/>
      <c r="F551" s="638" t="str">
        <f t="shared" si="21"/>
        <v/>
      </c>
      <c r="G551" s="638" t="str">
        <f t="shared" si="22"/>
        <v/>
      </c>
    </row>
    <row r="552" spans="1:7" customFormat="1" x14ac:dyDescent="0.35">
      <c r="A552" s="625" t="s">
        <v>2034</v>
      </c>
      <c r="B552" s="626"/>
      <c r="C552" s="636"/>
      <c r="D552" s="637"/>
      <c r="E552" s="628"/>
      <c r="F552" s="638" t="str">
        <f t="shared" si="21"/>
        <v/>
      </c>
      <c r="G552" s="638" t="str">
        <f t="shared" si="22"/>
        <v/>
      </c>
    </row>
    <row r="553" spans="1:7" customFormat="1" x14ac:dyDescent="0.35">
      <c r="A553" s="625" t="s">
        <v>2035</v>
      </c>
      <c r="B553" s="626"/>
      <c r="C553" s="636"/>
      <c r="D553" s="637"/>
      <c r="E553" s="628"/>
      <c r="F553" s="638" t="str">
        <f t="shared" si="21"/>
        <v/>
      </c>
      <c r="G553" s="638" t="str">
        <f t="shared" si="22"/>
        <v/>
      </c>
    </row>
    <row r="554" spans="1:7" customFormat="1" x14ac:dyDescent="0.35">
      <c r="A554" s="625" t="s">
        <v>2036</v>
      </c>
      <c r="B554" s="626" t="s">
        <v>1874</v>
      </c>
      <c r="C554" s="637">
        <v>661.78173601999981</v>
      </c>
      <c r="D554" s="637">
        <v>174</v>
      </c>
      <c r="E554" s="628"/>
      <c r="F554" s="638">
        <f t="shared" si="21"/>
        <v>1</v>
      </c>
      <c r="G554" s="638">
        <f t="shared" si="22"/>
        <v>1</v>
      </c>
    </row>
    <row r="555" spans="1:7" customFormat="1" x14ac:dyDescent="0.35">
      <c r="A555" s="625" t="s">
        <v>2037</v>
      </c>
      <c r="B555" s="626" t="s">
        <v>94</v>
      </c>
      <c r="C555" s="637">
        <f>SUM(C537:C554)</f>
        <v>661.78173601999981</v>
      </c>
      <c r="D555" s="637">
        <f>SUM(D537:D554)</f>
        <v>174</v>
      </c>
      <c r="E555" s="628"/>
      <c r="F555" s="639">
        <f>SUM(F537:F554)</f>
        <v>1</v>
      </c>
      <c r="G555" s="639">
        <f>SUM(G537:G554)</f>
        <v>1</v>
      </c>
    </row>
    <row r="556" spans="1:7" customFormat="1" x14ac:dyDescent="0.35">
      <c r="A556" s="625" t="s">
        <v>2038</v>
      </c>
      <c r="B556" s="626"/>
      <c r="C556" s="627"/>
      <c r="D556" s="627"/>
      <c r="E556" s="628"/>
      <c r="F556" s="628"/>
      <c r="G556" s="628"/>
    </row>
    <row r="557" spans="1:7" customFormat="1" x14ac:dyDescent="0.35">
      <c r="A557" s="625" t="s">
        <v>2039</v>
      </c>
      <c r="B557" s="626"/>
      <c r="C557" s="627"/>
      <c r="D557" s="627"/>
      <c r="E557" s="628"/>
      <c r="F557" s="628"/>
      <c r="G557" s="628"/>
    </row>
    <row r="558" spans="1:7" customFormat="1" x14ac:dyDescent="0.35">
      <c r="A558" s="625" t="s">
        <v>2040</v>
      </c>
      <c r="B558" s="626"/>
      <c r="C558" s="627"/>
      <c r="D558" s="627"/>
      <c r="E558" s="628"/>
      <c r="F558" s="628"/>
      <c r="G558" s="628"/>
    </row>
    <row r="559" spans="1:7" customFormat="1" x14ac:dyDescent="0.35">
      <c r="A559" s="634"/>
      <c r="B559" s="634" t="s">
        <v>2041</v>
      </c>
      <c r="C559" s="635" t="s">
        <v>61</v>
      </c>
      <c r="D559" s="635" t="s">
        <v>1994</v>
      </c>
      <c r="E559" s="635"/>
      <c r="F559" s="635" t="s">
        <v>517</v>
      </c>
      <c r="G559" s="635" t="s">
        <v>1995</v>
      </c>
    </row>
    <row r="560" spans="1:7" customFormat="1" x14ac:dyDescent="0.35">
      <c r="A560" s="625" t="s">
        <v>2042</v>
      </c>
      <c r="B560" s="626" t="s">
        <v>1904</v>
      </c>
      <c r="C560" s="636">
        <v>1.1008160200000001</v>
      </c>
      <c r="D560" s="637">
        <v>3</v>
      </c>
      <c r="E560" s="628"/>
      <c r="F560" s="638">
        <f>IF($C$570=0,"",IF(C560="[for completion]","",IF(C560="","",C560/$C$570)))</f>
        <v>1.6634125121378867E-3</v>
      </c>
      <c r="G560" s="638">
        <f>IF($D$570=0,"",IF(D560="[for completion]","",IF(D560="","",D560/$D$570)))</f>
        <v>1.7241379310344827E-2</v>
      </c>
    </row>
    <row r="561" spans="1:7" customFormat="1" x14ac:dyDescent="0.35">
      <c r="A561" s="625" t="s">
        <v>2043</v>
      </c>
      <c r="B561" s="626" t="s">
        <v>1906</v>
      </c>
      <c r="C561" s="636"/>
      <c r="D561" s="637"/>
      <c r="E561" s="628"/>
      <c r="F561" s="638" t="str">
        <f t="shared" ref="F561:F569" si="23">IF($C$570=0,"",IF(C561="[for completion]","",IF(C561="","",C561/$C$570)))</f>
        <v/>
      </c>
      <c r="G561" s="638" t="str">
        <f t="shared" ref="G561:G569" si="24">IF($D$570=0,"",IF(D561="[for completion]","",IF(D561="","",D561/$D$570)))</f>
        <v/>
      </c>
    </row>
    <row r="562" spans="1:7" customFormat="1" x14ac:dyDescent="0.35">
      <c r="A562" s="625" t="s">
        <v>2044</v>
      </c>
      <c r="B562" s="626" t="s">
        <v>1908</v>
      </c>
      <c r="C562" s="636"/>
      <c r="D562" s="637"/>
      <c r="E562" s="628"/>
      <c r="F562" s="638" t="str">
        <f t="shared" si="23"/>
        <v/>
      </c>
      <c r="G562" s="638" t="str">
        <f t="shared" si="24"/>
        <v/>
      </c>
    </row>
    <row r="563" spans="1:7" customFormat="1" x14ac:dyDescent="0.35">
      <c r="A563" s="625" t="s">
        <v>2045</v>
      </c>
      <c r="B563" s="626" t="s">
        <v>1910</v>
      </c>
      <c r="C563" s="636"/>
      <c r="D563" s="637"/>
      <c r="E563" s="628"/>
      <c r="F563" s="638" t="str">
        <f t="shared" si="23"/>
        <v/>
      </c>
      <c r="G563" s="638" t="str">
        <f t="shared" si="24"/>
        <v/>
      </c>
    </row>
    <row r="564" spans="1:7" customFormat="1" x14ac:dyDescent="0.35">
      <c r="A564" s="625" t="s">
        <v>2046</v>
      </c>
      <c r="B564" s="626" t="s">
        <v>1912</v>
      </c>
      <c r="C564" s="636"/>
      <c r="D564" s="637"/>
      <c r="E564" s="628"/>
      <c r="F564" s="638" t="str">
        <f t="shared" si="23"/>
        <v/>
      </c>
      <c r="G564" s="638" t="str">
        <f t="shared" si="24"/>
        <v/>
      </c>
    </row>
    <row r="565" spans="1:7" customFormat="1" x14ac:dyDescent="0.35">
      <c r="A565" s="625" t="s">
        <v>2047</v>
      </c>
      <c r="B565" s="626" t="s">
        <v>1914</v>
      </c>
      <c r="C565" s="636"/>
      <c r="D565" s="637"/>
      <c r="E565" s="628"/>
      <c r="F565" s="638" t="str">
        <f t="shared" si="23"/>
        <v/>
      </c>
      <c r="G565" s="638" t="str">
        <f t="shared" si="24"/>
        <v/>
      </c>
    </row>
    <row r="566" spans="1:7" customFormat="1" x14ac:dyDescent="0.35">
      <c r="A566" s="625" t="s">
        <v>2048</v>
      </c>
      <c r="B566" s="626" t="s">
        <v>1916</v>
      </c>
      <c r="C566" s="636"/>
      <c r="D566" s="637"/>
      <c r="E566" s="628"/>
      <c r="F566" s="638" t="str">
        <f t="shared" si="23"/>
        <v/>
      </c>
      <c r="G566" s="638" t="str">
        <f t="shared" si="24"/>
        <v/>
      </c>
    </row>
    <row r="567" spans="1:7" customFormat="1" x14ac:dyDescent="0.35">
      <c r="A567" s="625" t="s">
        <v>2049</v>
      </c>
      <c r="B567" s="626" t="s">
        <v>1918</v>
      </c>
      <c r="C567" s="637">
        <v>0.25195665</v>
      </c>
      <c r="D567" s="637">
        <v>1</v>
      </c>
      <c r="E567" s="628"/>
      <c r="F567" s="638">
        <f t="shared" si="23"/>
        <v>3.8072469560022053E-4</v>
      </c>
      <c r="G567" s="638">
        <f t="shared" si="24"/>
        <v>5.7471264367816091E-3</v>
      </c>
    </row>
    <row r="568" spans="1:7" customFormat="1" x14ac:dyDescent="0.35">
      <c r="A568" s="625" t="s">
        <v>2050</v>
      </c>
      <c r="B568" s="626" t="s">
        <v>1920</v>
      </c>
      <c r="C568" s="637">
        <v>4.45423597</v>
      </c>
      <c r="D568" s="637">
        <v>2</v>
      </c>
      <c r="E568" s="628"/>
      <c r="F568" s="638">
        <f t="shared" si="23"/>
        <v>6.730672255762263E-3</v>
      </c>
      <c r="G568" s="638">
        <f t="shared" si="24"/>
        <v>1.1494252873563218E-2</v>
      </c>
    </row>
    <row r="569" spans="1:7" customFormat="1" x14ac:dyDescent="0.35">
      <c r="A569" s="625" t="s">
        <v>2051</v>
      </c>
      <c r="B569" s="627" t="s">
        <v>1874</v>
      </c>
      <c r="C569" s="637">
        <v>655.97472737999999</v>
      </c>
      <c r="D569" s="637">
        <v>168</v>
      </c>
      <c r="E569" s="628"/>
      <c r="F569" s="638">
        <f t="shared" si="23"/>
        <v>0.9912251905364996</v>
      </c>
      <c r="G569" s="638">
        <f t="shared" si="24"/>
        <v>0.96551724137931039</v>
      </c>
    </row>
    <row r="570" spans="1:7" customFormat="1" x14ac:dyDescent="0.35">
      <c r="A570" s="625" t="s">
        <v>2052</v>
      </c>
      <c r="B570" s="626" t="s">
        <v>94</v>
      </c>
      <c r="C570" s="637">
        <f>SUM(C560:C569)</f>
        <v>661.78173602000004</v>
      </c>
      <c r="D570" s="637">
        <f>SUM(D560:D569)</f>
        <v>174</v>
      </c>
      <c r="E570" s="628"/>
      <c r="F570" s="639">
        <f>SUM(F560:F569)</f>
        <v>1</v>
      </c>
      <c r="G570" s="639">
        <f>SUM(G560:G569)</f>
        <v>1</v>
      </c>
    </row>
    <row r="571" spans="1:7" s="642" customFormat="1" x14ac:dyDescent="0.35">
      <c r="A571" s="625" t="s">
        <v>2053</v>
      </c>
      <c r="B571" s="559"/>
      <c r="C571" s="559"/>
      <c r="D571" s="559"/>
      <c r="E571" s="559"/>
      <c r="F571" s="559"/>
      <c r="G571" s="641"/>
    </row>
    <row r="572" spans="1:7" s="642" customFormat="1" x14ac:dyDescent="0.35">
      <c r="A572" s="634"/>
      <c r="B572" s="634" t="s">
        <v>2054</v>
      </c>
      <c r="C572" s="635" t="s">
        <v>61</v>
      </c>
      <c r="D572" s="635" t="s">
        <v>1854</v>
      </c>
      <c r="E572" s="635"/>
      <c r="F572" s="635" t="s">
        <v>516</v>
      </c>
      <c r="G572" s="635" t="s">
        <v>1995</v>
      </c>
    </row>
    <row r="573" spans="1:7" s="642" customFormat="1" x14ac:dyDescent="0.35">
      <c r="A573" s="625" t="s">
        <v>2055</v>
      </c>
      <c r="B573" s="626" t="s">
        <v>1942</v>
      </c>
      <c r="C573" s="637">
        <v>4.2</v>
      </c>
      <c r="D573" s="637">
        <v>1</v>
      </c>
      <c r="E573" s="628"/>
      <c r="F573" s="638">
        <f>IF($C$577=0,"",IF(C573="[for completion]","",IF(C573="","",C573/$C$577)))</f>
        <v>6.3465033430192309E-3</v>
      </c>
      <c r="G573" s="638">
        <f>IF($D$577=0,"",IF(D573="[for completion]","",IF(D573="","",D573/$D$577)))</f>
        <v>5.7471264367816091E-3</v>
      </c>
    </row>
    <row r="574" spans="1:7" s="642" customFormat="1" x14ac:dyDescent="0.35">
      <c r="A574" s="625" t="s">
        <v>2056</v>
      </c>
      <c r="B574" s="631" t="s">
        <v>2057</v>
      </c>
      <c r="C574" s="637">
        <v>4.15255E-2</v>
      </c>
      <c r="D574" s="637">
        <v>1</v>
      </c>
      <c r="E574" s="628"/>
      <c r="F574" s="638">
        <f t="shared" ref="F574:F576" si="25">IF($C$577=0,"",IF(C574="[for completion]","",IF(C574="","",C574/$C$577)))</f>
        <v>6.2748029659653588E-5</v>
      </c>
      <c r="G574" s="638">
        <f t="shared" ref="G574:G576" si="26">IF($D$577=0,"",IF(D574="[for completion]","",IF(D574="","",D574/$D$577)))</f>
        <v>5.7471264367816091E-3</v>
      </c>
    </row>
    <row r="575" spans="1:7" s="642" customFormat="1" x14ac:dyDescent="0.35">
      <c r="A575" s="625" t="s">
        <v>2058</v>
      </c>
      <c r="B575" s="626" t="s">
        <v>1844</v>
      </c>
      <c r="C575" s="637"/>
      <c r="D575" s="637"/>
      <c r="E575" s="628"/>
      <c r="F575" s="638" t="str">
        <f t="shared" si="25"/>
        <v/>
      </c>
      <c r="G575" s="638" t="str">
        <f t="shared" si="26"/>
        <v/>
      </c>
    </row>
    <row r="576" spans="1:7" s="642" customFormat="1" x14ac:dyDescent="0.35">
      <c r="A576" s="625" t="s">
        <v>2059</v>
      </c>
      <c r="B576" s="627" t="s">
        <v>1874</v>
      </c>
      <c r="C576" s="637">
        <v>657.54021052000007</v>
      </c>
      <c r="D576" s="637">
        <v>172</v>
      </c>
      <c r="E576" s="628"/>
      <c r="F576" s="638">
        <f t="shared" si="25"/>
        <v>0.99359074862732122</v>
      </c>
      <c r="G576" s="638">
        <f t="shared" si="26"/>
        <v>0.9885057471264368</v>
      </c>
    </row>
    <row r="577" spans="1:7" s="642" customFormat="1" x14ac:dyDescent="0.35">
      <c r="A577" s="625" t="s">
        <v>2060</v>
      </c>
      <c r="B577" s="626" t="s">
        <v>94</v>
      </c>
      <c r="C577" s="637">
        <f>SUM(C573:C576)</f>
        <v>661.78173602000004</v>
      </c>
      <c r="D577" s="637">
        <f>SUM(D573:D576)</f>
        <v>174</v>
      </c>
      <c r="E577" s="628"/>
      <c r="F577" s="639">
        <f>SUM(F573:F576)</f>
        <v>1</v>
      </c>
      <c r="G577" s="639">
        <f>SUM(G573:G576)</f>
        <v>1</v>
      </c>
    </row>
    <row r="578" spans="1:7" outlineLevel="1" x14ac:dyDescent="0.35">
      <c r="B578" s="51"/>
    </row>
  </sheetData>
  <protectedRanges>
    <protectedRange sqref="C287:D308 C310:D331 C333:D344 C346:D352 C356:D359" name="Optional ECBECAIs_2_1"/>
    <protectedRange sqref="B287:B304 B310:B327" name="Mortgage Assets III_1_1"/>
    <protectedRange sqref="F362:G410 B362:D410" name="Mortgage Asset IV_3_1"/>
    <protectedRange sqref="C353:D354 C360:D361" name="Optional ECBECAIs_2_2_1"/>
    <protectedRange sqref="C514:D535 C537:D558 C560:D570 C573:D576" name="Optional ECBECAIs_2_1_1"/>
    <protectedRange sqref="B514:B531 B537:B554" name="Mortgage Assets III_2"/>
    <protectedRange sqref="C577:D577" name="Optional ECBECAIs_2_3"/>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55118110236220474" bottom="0.35433070866141736" header="0.11811023622047245" footer="0.31496062992125984"/>
  <pageSetup paperSize="9" scale="40" fitToHeight="0" orientation="landscape" r:id="rId1"/>
  <rowBreaks count="4" manualBreakCount="4">
    <brk id="97" max="6" man="1"/>
    <brk id="258" max="6" man="1"/>
    <brk id="354" max="6" man="1"/>
    <brk id="53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259"/>
  <sheetViews>
    <sheetView tabSelected="1" topLeftCell="C157" zoomScaleNormal="100" workbookViewId="0">
      <selection activeCell="C167" sqref="C167"/>
    </sheetView>
  </sheetViews>
  <sheetFormatPr baseColWidth="10"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101" customWidth="1"/>
    <col min="7" max="7" width="40.7265625" style="111"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819</v>
      </c>
      <c r="B1" s="19"/>
      <c r="C1" s="20"/>
      <c r="D1" s="20"/>
      <c r="E1" s="20"/>
      <c r="F1" s="561" t="s">
        <v>1852</v>
      </c>
      <c r="H1" s="20"/>
      <c r="I1" s="19"/>
      <c r="J1" s="20"/>
      <c r="K1" s="20"/>
      <c r="L1" s="20"/>
      <c r="M1" s="20"/>
    </row>
    <row r="2" spans="1:14" ht="15" thickBot="1" x14ac:dyDescent="0.4">
      <c r="A2" s="20"/>
      <c r="B2" s="20"/>
      <c r="C2" s="20"/>
      <c r="D2" s="20"/>
      <c r="E2" s="20"/>
      <c r="F2" s="111"/>
      <c r="H2"/>
      <c r="L2" s="20"/>
      <c r="M2" s="20"/>
    </row>
    <row r="3" spans="1:14" ht="19" thickBot="1" x14ac:dyDescent="0.4">
      <c r="A3" s="23"/>
      <c r="B3" s="24" t="s">
        <v>22</v>
      </c>
      <c r="C3" s="25" t="s">
        <v>1231</v>
      </c>
      <c r="D3" s="23"/>
      <c r="E3" s="23"/>
      <c r="F3" s="118"/>
      <c r="G3" s="118"/>
      <c r="H3"/>
      <c r="L3" s="20"/>
      <c r="M3" s="20"/>
    </row>
    <row r="4" spans="1:14" ht="15" thickBot="1" x14ac:dyDescent="0.4">
      <c r="H4"/>
      <c r="L4" s="20"/>
      <c r="M4" s="20"/>
    </row>
    <row r="5" spans="1:14" ht="18.5" x14ac:dyDescent="0.35">
      <c r="B5" s="27" t="s">
        <v>820</v>
      </c>
      <c r="C5" s="26"/>
      <c r="E5" s="28"/>
      <c r="F5" s="119"/>
      <c r="H5"/>
      <c r="L5" s="20"/>
      <c r="M5" s="20"/>
    </row>
    <row r="6" spans="1:14" ht="15" thickBot="1" x14ac:dyDescent="0.4">
      <c r="B6" s="31" t="s">
        <v>821</v>
      </c>
      <c r="H6"/>
      <c r="L6" s="20"/>
      <c r="M6" s="20"/>
    </row>
    <row r="7" spans="1:14" s="75" customFormat="1" x14ac:dyDescent="0.35">
      <c r="A7" s="22"/>
      <c r="B7" s="46"/>
      <c r="C7" s="22"/>
      <c r="D7" s="22"/>
      <c r="E7" s="22"/>
      <c r="F7" s="101"/>
      <c r="G7" s="111"/>
      <c r="H7"/>
      <c r="I7" s="22"/>
      <c r="J7" s="22"/>
      <c r="K7" s="22"/>
      <c r="L7" s="20"/>
      <c r="M7" s="20"/>
      <c r="N7" s="20"/>
    </row>
    <row r="8" spans="1:14" ht="37" x14ac:dyDescent="0.35">
      <c r="A8" s="33" t="s">
        <v>31</v>
      </c>
      <c r="B8" s="33" t="s">
        <v>821</v>
      </c>
      <c r="C8" s="34"/>
      <c r="D8" s="34"/>
      <c r="E8" s="34"/>
      <c r="F8" s="120"/>
      <c r="G8" s="121"/>
      <c r="H8"/>
      <c r="I8" s="38"/>
      <c r="J8" s="28"/>
      <c r="K8" s="28"/>
      <c r="L8" s="28"/>
      <c r="M8" s="28"/>
    </row>
    <row r="9" spans="1:14" ht="15" customHeight="1" x14ac:dyDescent="0.35">
      <c r="A9" s="40"/>
      <c r="B9" s="41" t="s">
        <v>822</v>
      </c>
      <c r="C9" s="40"/>
      <c r="D9" s="40"/>
      <c r="E9" s="40"/>
      <c r="F9" s="122"/>
      <c r="G9" s="122"/>
      <c r="H9"/>
      <c r="I9" s="38"/>
      <c r="J9" s="35"/>
      <c r="K9" s="35"/>
      <c r="L9" s="35"/>
      <c r="M9" s="53"/>
      <c r="N9" s="53"/>
    </row>
    <row r="10" spans="1:14" x14ac:dyDescent="0.35">
      <c r="A10" s="22" t="s">
        <v>823</v>
      </c>
      <c r="B10" s="22" t="s">
        <v>824</v>
      </c>
      <c r="C10" s="99">
        <v>7596</v>
      </c>
      <c r="E10" s="38"/>
      <c r="F10" s="113"/>
      <c r="H10"/>
      <c r="I10" s="38"/>
      <c r="L10" s="38"/>
      <c r="M10" s="38"/>
    </row>
    <row r="11" spans="1:14" outlineLevel="1" x14ac:dyDescent="0.35">
      <c r="A11" s="22" t="s">
        <v>825</v>
      </c>
      <c r="B11" s="51" t="s">
        <v>508</v>
      </c>
      <c r="C11" s="99">
        <v>3324</v>
      </c>
      <c r="E11" s="38"/>
      <c r="F11" s="113"/>
      <c r="H11"/>
      <c r="I11" s="38"/>
      <c r="L11" s="38"/>
      <c r="M11" s="38"/>
    </row>
    <row r="12" spans="1:14" outlineLevel="1" x14ac:dyDescent="0.35">
      <c r="A12" s="22" t="s">
        <v>826</v>
      </c>
      <c r="B12" s="51" t="s">
        <v>510</v>
      </c>
      <c r="E12" s="38"/>
      <c r="F12" s="494"/>
      <c r="H12"/>
      <c r="I12" s="38"/>
      <c r="L12" s="38"/>
      <c r="M12" s="38"/>
    </row>
    <row r="13" spans="1:14" outlineLevel="1" x14ac:dyDescent="0.35">
      <c r="A13" s="22" t="s">
        <v>827</v>
      </c>
      <c r="E13" s="38"/>
      <c r="F13" s="113"/>
      <c r="H13"/>
      <c r="I13" s="38"/>
      <c r="L13" s="38"/>
      <c r="M13" s="38"/>
    </row>
    <row r="14" spans="1:14" outlineLevel="1" x14ac:dyDescent="0.35">
      <c r="A14" s="22" t="s">
        <v>828</v>
      </c>
      <c r="E14" s="38"/>
      <c r="F14" s="113"/>
      <c r="H14"/>
      <c r="I14" s="38"/>
      <c r="L14" s="38"/>
      <c r="M14" s="38"/>
    </row>
    <row r="15" spans="1:14" outlineLevel="1" x14ac:dyDescent="0.35">
      <c r="A15" s="22" t="s">
        <v>829</v>
      </c>
      <c r="E15" s="38"/>
      <c r="F15" s="113"/>
      <c r="H15"/>
      <c r="I15" s="38"/>
      <c r="L15" s="38"/>
      <c r="M15" s="38"/>
    </row>
    <row r="16" spans="1:14" outlineLevel="1" x14ac:dyDescent="0.35">
      <c r="A16" s="22" t="s">
        <v>830</v>
      </c>
      <c r="E16" s="38"/>
      <c r="F16" s="113"/>
      <c r="H16"/>
      <c r="I16" s="38"/>
      <c r="L16" s="38"/>
      <c r="M16" s="38"/>
    </row>
    <row r="17" spans="1:14" outlineLevel="1" x14ac:dyDescent="0.35">
      <c r="A17" s="22" t="s">
        <v>831</v>
      </c>
      <c r="E17" s="38"/>
      <c r="F17" s="113"/>
      <c r="H17"/>
      <c r="I17" s="38"/>
      <c r="L17" s="38"/>
      <c r="M17" s="38"/>
    </row>
    <row r="18" spans="1:14" x14ac:dyDescent="0.35">
      <c r="A18" s="40"/>
      <c r="B18" s="40" t="s">
        <v>832</v>
      </c>
      <c r="C18" s="40" t="s">
        <v>688</v>
      </c>
      <c r="D18" s="40" t="s">
        <v>833</v>
      </c>
      <c r="E18" s="40"/>
      <c r="F18" s="125" t="s">
        <v>834</v>
      </c>
      <c r="G18" s="125" t="s">
        <v>835</v>
      </c>
      <c r="H18"/>
      <c r="I18" s="74"/>
      <c r="J18" s="35"/>
      <c r="K18" s="35"/>
      <c r="L18" s="28"/>
      <c r="M18" s="35"/>
      <c r="N18" s="35"/>
    </row>
    <row r="19" spans="1:14" x14ac:dyDescent="0.35">
      <c r="A19" s="22" t="s">
        <v>836</v>
      </c>
      <c r="B19" s="22" t="s">
        <v>837</v>
      </c>
      <c r="C19" s="99">
        <v>3019.0816607280153</v>
      </c>
      <c r="D19" s="99">
        <v>7596</v>
      </c>
      <c r="E19" s="35"/>
      <c r="F19" s="117"/>
      <c r="G19" s="117"/>
      <c r="H19"/>
      <c r="I19" s="38"/>
      <c r="L19" s="35"/>
      <c r="M19" s="53"/>
      <c r="N19" s="53"/>
    </row>
    <row r="20" spans="1:14" x14ac:dyDescent="0.35">
      <c r="A20" s="35"/>
      <c r="B20" s="74"/>
      <c r="C20" s="35"/>
      <c r="D20" s="35"/>
      <c r="E20" s="35"/>
      <c r="F20" s="117"/>
      <c r="G20" s="117"/>
      <c r="H20"/>
      <c r="I20" s="74"/>
      <c r="J20" s="35"/>
      <c r="K20" s="35"/>
      <c r="L20" s="35"/>
      <c r="M20" s="53"/>
      <c r="N20" s="53"/>
    </row>
    <row r="21" spans="1:14" x14ac:dyDescent="0.35">
      <c r="B21" s="22" t="s">
        <v>693</v>
      </c>
      <c r="C21" s="35"/>
      <c r="D21" s="35"/>
      <c r="E21" s="35"/>
      <c r="F21" s="117"/>
      <c r="G21" s="117"/>
      <c r="H21"/>
      <c r="I21" s="38"/>
      <c r="J21" s="35"/>
      <c r="K21" s="35"/>
      <c r="L21" s="35"/>
      <c r="M21" s="53"/>
      <c r="N21" s="53"/>
    </row>
    <row r="22" spans="1:14" x14ac:dyDescent="0.35">
      <c r="A22" s="22" t="s">
        <v>838</v>
      </c>
      <c r="B22" s="38" t="s">
        <v>1237</v>
      </c>
      <c r="C22" s="99">
        <v>664.24700100855887</v>
      </c>
      <c r="D22" s="99">
        <v>3482</v>
      </c>
      <c r="E22" s="38"/>
      <c r="F22" s="113">
        <f>IF($C$37=0,"",IF(C22="[for completion]","",C22/$C$37))</f>
        <v>2.8964750119615849E-2</v>
      </c>
      <c r="G22" s="113">
        <f>IF($D$37=0,"",IF(D22="[for completion]","",D22/$D$37))</f>
        <v>0.45839915745129017</v>
      </c>
      <c r="H22"/>
      <c r="I22" s="38"/>
      <c r="L22" s="38"/>
      <c r="M22" s="48"/>
      <c r="N22" s="48"/>
    </row>
    <row r="23" spans="1:14" x14ac:dyDescent="0.35">
      <c r="A23" s="22" t="s">
        <v>839</v>
      </c>
      <c r="B23" s="38" t="s">
        <v>1238</v>
      </c>
      <c r="C23" s="99">
        <v>941.53842052049686</v>
      </c>
      <c r="D23" s="99">
        <v>1308</v>
      </c>
      <c r="E23" s="38"/>
      <c r="F23" s="113">
        <f t="shared" ref="F23:F28" si="0">IF($C$37=0,"",IF(C23="[for completion]","",C23/$C$37))</f>
        <v>4.1056150855007904E-2</v>
      </c>
      <c r="G23" s="113">
        <f t="shared" ref="G23:G28" si="1">IF($D$37=0,"",IF(D23="[for completion]","",D23/$D$37))</f>
        <v>0.17219589257503951</v>
      </c>
      <c r="H23"/>
      <c r="I23" s="38"/>
      <c r="L23" s="38"/>
      <c r="M23" s="48"/>
      <c r="N23" s="48"/>
    </row>
    <row r="24" spans="1:14" x14ac:dyDescent="0.35">
      <c r="A24" s="22" t="s">
        <v>840</v>
      </c>
      <c r="B24" s="38" t="s">
        <v>1239</v>
      </c>
      <c r="C24" s="99">
        <v>4751.3957882859449</v>
      </c>
      <c r="D24" s="99">
        <v>2112</v>
      </c>
      <c r="F24" s="113">
        <f t="shared" si="0"/>
        <v>0.20718647057214834</v>
      </c>
      <c r="G24" s="113">
        <f t="shared" si="1"/>
        <v>0.27804107424960506</v>
      </c>
      <c r="H24"/>
      <c r="I24" s="38"/>
      <c r="M24" s="48"/>
      <c r="N24" s="48"/>
    </row>
    <row r="25" spans="1:14" x14ac:dyDescent="0.35">
      <c r="A25" s="22" t="s">
        <v>841</v>
      </c>
      <c r="B25" s="38" t="s">
        <v>1240</v>
      </c>
      <c r="C25" s="99">
        <v>2527.1219960099993</v>
      </c>
      <c r="D25" s="99">
        <v>352</v>
      </c>
      <c r="E25" s="57"/>
      <c r="F25" s="113">
        <f t="shared" si="0"/>
        <v>0.11019614243658636</v>
      </c>
      <c r="G25" s="113">
        <f t="shared" si="1"/>
        <v>4.6340179041600843E-2</v>
      </c>
      <c r="H25"/>
      <c r="I25" s="38"/>
      <c r="L25" s="57"/>
      <c r="M25" s="48"/>
      <c r="N25" s="48"/>
    </row>
    <row r="26" spans="1:14" x14ac:dyDescent="0.35">
      <c r="A26" s="22" t="s">
        <v>842</v>
      </c>
      <c r="B26" s="38" t="s">
        <v>1241</v>
      </c>
      <c r="C26" s="99">
        <v>5872.0308499550001</v>
      </c>
      <c r="D26" s="99">
        <v>283</v>
      </c>
      <c r="E26" s="57"/>
      <c r="F26" s="113">
        <f t="shared" si="0"/>
        <v>0.2560522004696722</v>
      </c>
      <c r="G26" s="113">
        <f t="shared" si="1"/>
        <v>3.7256450763559767E-2</v>
      </c>
      <c r="H26"/>
      <c r="I26" s="38"/>
      <c r="L26" s="57"/>
      <c r="M26" s="48"/>
      <c r="N26" s="48"/>
    </row>
    <row r="27" spans="1:14" x14ac:dyDescent="0.35">
      <c r="A27" s="22" t="s">
        <v>843</v>
      </c>
      <c r="B27" s="38" t="s">
        <v>1242</v>
      </c>
      <c r="C27" s="99">
        <v>1814.9812670500003</v>
      </c>
      <c r="D27" s="99">
        <v>27</v>
      </c>
      <c r="E27" s="57"/>
      <c r="F27" s="113">
        <f t="shared" si="0"/>
        <v>7.9142967588964164E-2</v>
      </c>
      <c r="G27" s="113">
        <f t="shared" si="1"/>
        <v>3.5545023696682463E-3</v>
      </c>
      <c r="H27"/>
      <c r="I27" s="38"/>
      <c r="L27" s="57"/>
      <c r="M27" s="48"/>
      <c r="N27" s="48"/>
    </row>
    <row r="28" spans="1:14" x14ac:dyDescent="0.35">
      <c r="A28" s="22" t="s">
        <v>844</v>
      </c>
      <c r="B28" s="38" t="s">
        <v>1243</v>
      </c>
      <c r="C28" s="99">
        <v>6361.6289720600016</v>
      </c>
      <c r="D28" s="99">
        <v>32</v>
      </c>
      <c r="E28" s="57"/>
      <c r="F28" s="113">
        <f t="shared" si="0"/>
        <v>0.27740131795800516</v>
      </c>
      <c r="G28" s="113">
        <f t="shared" si="1"/>
        <v>4.2127435492364399E-3</v>
      </c>
      <c r="H28"/>
      <c r="I28" s="38"/>
      <c r="L28" s="57"/>
      <c r="M28" s="48"/>
      <c r="N28" s="48"/>
    </row>
    <row r="29" spans="1:14" x14ac:dyDescent="0.35">
      <c r="A29" s="22" t="s">
        <v>845</v>
      </c>
      <c r="B29" s="38"/>
      <c r="E29" s="57"/>
      <c r="F29" s="113"/>
      <c r="G29" s="113"/>
      <c r="H29"/>
      <c r="I29" s="38"/>
      <c r="L29" s="57"/>
      <c r="M29" s="48"/>
      <c r="N29" s="48"/>
    </row>
    <row r="30" spans="1:14" x14ac:dyDescent="0.35">
      <c r="A30" s="22" t="s">
        <v>846</v>
      </c>
      <c r="B30" s="38"/>
      <c r="E30" s="57"/>
      <c r="F30" s="113"/>
      <c r="G30" s="113"/>
      <c r="H30"/>
      <c r="I30" s="38"/>
      <c r="L30" s="57"/>
      <c r="M30" s="48"/>
      <c r="N30" s="48"/>
    </row>
    <row r="31" spans="1:14" x14ac:dyDescent="0.35">
      <c r="A31" s="22" t="s">
        <v>847</v>
      </c>
      <c r="B31" s="38"/>
      <c r="E31" s="57"/>
      <c r="F31" s="113"/>
      <c r="G31" s="113"/>
      <c r="H31"/>
      <c r="I31" s="38"/>
      <c r="L31" s="57"/>
      <c r="M31" s="48"/>
      <c r="N31" s="48"/>
    </row>
    <row r="32" spans="1:14" x14ac:dyDescent="0.35">
      <c r="A32" s="22" t="s">
        <v>848</v>
      </c>
      <c r="B32" s="38"/>
      <c r="E32" s="57"/>
      <c r="F32" s="113"/>
      <c r="G32" s="113"/>
      <c r="H32"/>
      <c r="I32" s="38"/>
      <c r="L32" s="57"/>
      <c r="M32" s="48"/>
      <c r="N32" s="48"/>
    </row>
    <row r="33" spans="1:14" x14ac:dyDescent="0.35">
      <c r="A33" s="22" t="s">
        <v>849</v>
      </c>
      <c r="B33" s="38"/>
      <c r="E33" s="57"/>
      <c r="F33" s="113"/>
      <c r="G33" s="113"/>
      <c r="H33"/>
      <c r="I33" s="38"/>
      <c r="L33" s="57"/>
      <c r="M33" s="48"/>
      <c r="N33" s="48"/>
    </row>
    <row r="34" spans="1:14" x14ac:dyDescent="0.35">
      <c r="A34" s="22" t="s">
        <v>850</v>
      </c>
      <c r="B34" s="38"/>
      <c r="E34" s="57"/>
      <c r="F34" s="113"/>
      <c r="G34" s="113"/>
      <c r="H34"/>
      <c r="I34" s="38"/>
      <c r="L34" s="57"/>
      <c r="M34" s="48"/>
      <c r="N34" s="48"/>
    </row>
    <row r="35" spans="1:14" x14ac:dyDescent="0.35">
      <c r="A35" s="22" t="s">
        <v>851</v>
      </c>
      <c r="B35" s="38"/>
      <c r="E35" s="57"/>
      <c r="F35" s="113"/>
      <c r="G35" s="113"/>
      <c r="H35"/>
      <c r="I35" s="38"/>
      <c r="L35" s="57"/>
      <c r="M35" s="48"/>
      <c r="N35" s="48"/>
    </row>
    <row r="36" spans="1:14" x14ac:dyDescent="0.35">
      <c r="A36" s="22" t="s">
        <v>852</v>
      </c>
      <c r="B36" s="38"/>
      <c r="C36" s="107"/>
      <c r="E36" s="57"/>
      <c r="F36" s="48"/>
      <c r="G36" s="113"/>
      <c r="H36"/>
      <c r="I36" s="38"/>
      <c r="L36" s="57"/>
      <c r="M36" s="48"/>
      <c r="N36" s="48"/>
    </row>
    <row r="37" spans="1:14" x14ac:dyDescent="0.35">
      <c r="A37" s="22" t="s">
        <v>853</v>
      </c>
      <c r="B37" s="49" t="s">
        <v>94</v>
      </c>
      <c r="C37" s="47">
        <f>SUM(C22:C36)</f>
        <v>22932.944294890003</v>
      </c>
      <c r="D37" s="47">
        <f>SUM(D22:D36)</f>
        <v>7596</v>
      </c>
      <c r="E37" s="57"/>
      <c r="F37" s="114">
        <f>SUM(F22:F36)</f>
        <v>0.99999999999999989</v>
      </c>
      <c r="G37" s="114">
        <f>SUM(G22:G36)</f>
        <v>0.99999999999999989</v>
      </c>
      <c r="H37"/>
      <c r="I37" s="49"/>
      <c r="J37" s="38"/>
      <c r="K37" s="38"/>
      <c r="L37" s="57"/>
      <c r="M37" s="50"/>
      <c r="N37" s="50"/>
    </row>
    <row r="38" spans="1:14" x14ac:dyDescent="0.35">
      <c r="A38" s="40"/>
      <c r="B38" s="41" t="s">
        <v>854</v>
      </c>
      <c r="C38" s="40" t="s">
        <v>61</v>
      </c>
      <c r="D38" s="40"/>
      <c r="E38" s="42"/>
      <c r="F38" s="125" t="s">
        <v>834</v>
      </c>
      <c r="G38" s="125"/>
      <c r="H38"/>
      <c r="I38" s="74"/>
      <c r="J38" s="35"/>
      <c r="K38" s="35"/>
      <c r="L38" s="28"/>
      <c r="M38" s="35"/>
      <c r="N38" s="35"/>
    </row>
    <row r="39" spans="1:14" x14ac:dyDescent="0.35">
      <c r="A39" s="22" t="s">
        <v>855</v>
      </c>
      <c r="B39" s="38" t="s">
        <v>856</v>
      </c>
      <c r="C39" s="99">
        <v>16869.924179999998</v>
      </c>
      <c r="E39" s="76"/>
      <c r="F39" s="113">
        <f>IF($C$42=0,"",IF(C39="[for completion]","",C39/$C$42))</f>
        <v>0.73561964166434379</v>
      </c>
      <c r="G39" s="113"/>
      <c r="H39"/>
      <c r="I39" s="38"/>
      <c r="L39" s="76"/>
      <c r="M39" s="48"/>
      <c r="N39" s="47"/>
    </row>
    <row r="40" spans="1:14" x14ac:dyDescent="0.35">
      <c r="A40" s="22" t="s">
        <v>857</v>
      </c>
      <c r="B40" s="38" t="s">
        <v>858</v>
      </c>
      <c r="C40" s="99">
        <v>6063.02</v>
      </c>
      <c r="E40" s="76"/>
      <c r="F40" s="113">
        <f t="shared" ref="F40:F41" si="2">IF($C$42=0,"",IF(C40="[for completion]","",C40/$C$42))</f>
        <v>0.26438035833565615</v>
      </c>
      <c r="G40" s="113"/>
      <c r="H40"/>
      <c r="I40" s="38"/>
      <c r="L40" s="76"/>
      <c r="M40" s="48"/>
      <c r="N40" s="47"/>
    </row>
    <row r="41" spans="1:14" x14ac:dyDescent="0.35">
      <c r="A41" s="22" t="s">
        <v>859</v>
      </c>
      <c r="B41" s="38" t="s">
        <v>92</v>
      </c>
      <c r="C41" s="99">
        <v>0</v>
      </c>
      <c r="E41" s="57"/>
      <c r="F41" s="113">
        <f t="shared" si="2"/>
        <v>0</v>
      </c>
      <c r="G41" s="113"/>
      <c r="H41"/>
      <c r="I41" s="38"/>
      <c r="L41" s="57"/>
      <c r="M41" s="48"/>
      <c r="N41" s="47"/>
    </row>
    <row r="42" spans="1:14" x14ac:dyDescent="0.35">
      <c r="A42" s="22" t="s">
        <v>860</v>
      </c>
      <c r="B42" s="49" t="s">
        <v>94</v>
      </c>
      <c r="C42" s="47">
        <f>SUM(C39:C41)</f>
        <v>22932.944179999999</v>
      </c>
      <c r="D42" s="38"/>
      <c r="E42" s="57"/>
      <c r="F42" s="114">
        <f>SUM(F39:F41)</f>
        <v>1</v>
      </c>
      <c r="G42" s="113"/>
      <c r="H42"/>
      <c r="I42" s="38"/>
      <c r="L42" s="57"/>
      <c r="M42" s="48"/>
      <c r="N42" s="47"/>
    </row>
    <row r="43" spans="1:14" hidden="1" outlineLevel="1" x14ac:dyDescent="0.35">
      <c r="A43" s="22" t="s">
        <v>861</v>
      </c>
      <c r="B43" s="49"/>
      <c r="C43" s="38"/>
      <c r="D43" s="38"/>
      <c r="E43" s="57"/>
      <c r="F43" s="114"/>
      <c r="G43" s="113"/>
      <c r="H43"/>
      <c r="I43" s="38"/>
      <c r="L43" s="57"/>
      <c r="M43" s="48"/>
      <c r="N43" s="47"/>
    </row>
    <row r="44" spans="1:14" hidden="1" outlineLevel="1" x14ac:dyDescent="0.35">
      <c r="A44" s="22" t="s">
        <v>862</v>
      </c>
      <c r="B44" s="49"/>
      <c r="C44" s="38"/>
      <c r="D44" s="38"/>
      <c r="E44" s="57"/>
      <c r="F44" s="114"/>
      <c r="G44" s="113"/>
      <c r="H44"/>
      <c r="I44" s="38"/>
      <c r="L44" s="57"/>
      <c r="M44" s="48"/>
      <c r="N44" s="47"/>
    </row>
    <row r="45" spans="1:14" hidden="1" outlineLevel="1" x14ac:dyDescent="0.35">
      <c r="A45" s="22" t="s">
        <v>863</v>
      </c>
      <c r="B45" s="38"/>
      <c r="E45" s="57"/>
      <c r="F45" s="113"/>
      <c r="G45" s="113"/>
      <c r="H45"/>
      <c r="I45" s="38"/>
      <c r="L45" s="57"/>
      <c r="M45" s="48"/>
      <c r="N45" s="47"/>
    </row>
    <row r="46" spans="1:14" hidden="1" outlineLevel="1" x14ac:dyDescent="0.35">
      <c r="A46" s="22" t="s">
        <v>864</v>
      </c>
      <c r="B46" s="38"/>
      <c r="E46" s="57"/>
      <c r="F46" s="48"/>
      <c r="G46" s="113"/>
      <c r="H46"/>
      <c r="I46" s="38"/>
      <c r="L46" s="57"/>
      <c r="M46" s="48"/>
      <c r="N46" s="47"/>
    </row>
    <row r="47" spans="1:14" hidden="1" outlineLevel="1" x14ac:dyDescent="0.35">
      <c r="A47" s="22" t="s">
        <v>865</v>
      </c>
      <c r="B47" s="38"/>
      <c r="E47" s="57"/>
      <c r="F47" s="48"/>
      <c r="G47" s="113"/>
      <c r="H47"/>
      <c r="I47" s="38"/>
      <c r="L47" s="57"/>
      <c r="M47" s="48"/>
      <c r="N47" s="47"/>
    </row>
    <row r="48" spans="1:14" ht="15" customHeight="1" collapsed="1" x14ac:dyDescent="0.35">
      <c r="A48" s="40"/>
      <c r="B48" s="41" t="s">
        <v>526</v>
      </c>
      <c r="C48" s="40" t="s">
        <v>834</v>
      </c>
      <c r="D48" s="40"/>
      <c r="E48" s="42"/>
      <c r="F48" s="43"/>
      <c r="G48" s="122"/>
      <c r="H48"/>
      <c r="I48" s="74"/>
      <c r="J48" s="35"/>
      <c r="K48" s="35"/>
      <c r="L48" s="28"/>
      <c r="M48" s="53"/>
      <c r="N48" s="53"/>
    </row>
    <row r="49" spans="1:14" x14ac:dyDescent="0.35">
      <c r="A49" s="22" t="s">
        <v>866</v>
      </c>
      <c r="B49" s="71" t="s">
        <v>528</v>
      </c>
      <c r="C49" s="101">
        <f>SUM(C58:C76)</f>
        <v>0.85833013173104056</v>
      </c>
      <c r="F49" s="22"/>
      <c r="G49" s="101"/>
      <c r="H49"/>
      <c r="I49" s="28"/>
      <c r="N49" s="22"/>
    </row>
    <row r="50" spans="1:14" x14ac:dyDescent="0.35">
      <c r="A50" s="22" t="s">
        <v>867</v>
      </c>
      <c r="B50" s="22" t="s">
        <v>530</v>
      </c>
      <c r="C50" s="101"/>
      <c r="F50" s="22"/>
      <c r="G50" s="101"/>
      <c r="H50"/>
      <c r="N50" s="22"/>
    </row>
    <row r="51" spans="1:14" x14ac:dyDescent="0.35">
      <c r="A51" s="22" t="s">
        <v>868</v>
      </c>
      <c r="B51" s="22" t="s">
        <v>532</v>
      </c>
      <c r="C51" s="101"/>
      <c r="F51" s="22"/>
      <c r="G51" s="101"/>
      <c r="H51"/>
      <c r="N51" s="22"/>
    </row>
    <row r="52" spans="1:14" x14ac:dyDescent="0.35">
      <c r="A52" s="22" t="s">
        <v>869</v>
      </c>
      <c r="B52" s="22" t="s">
        <v>534</v>
      </c>
      <c r="C52" s="101"/>
      <c r="F52" s="22"/>
      <c r="G52" s="101"/>
      <c r="H52"/>
      <c r="N52" s="22"/>
    </row>
    <row r="53" spans="1:14" x14ac:dyDescent="0.35">
      <c r="A53" s="22" t="s">
        <v>870</v>
      </c>
      <c r="B53" s="22" t="s">
        <v>536</v>
      </c>
      <c r="C53" s="101"/>
      <c r="F53" s="22"/>
      <c r="G53" s="101"/>
      <c r="H53"/>
      <c r="N53" s="22"/>
    </row>
    <row r="54" spans="1:14" x14ac:dyDescent="0.35">
      <c r="A54" s="22" t="s">
        <v>871</v>
      </c>
      <c r="B54" s="22" t="s">
        <v>538</v>
      </c>
      <c r="C54" s="101"/>
      <c r="F54" s="22"/>
      <c r="G54" s="101"/>
      <c r="H54"/>
      <c r="N54" s="22"/>
    </row>
    <row r="55" spans="1:14" x14ac:dyDescent="0.35">
      <c r="A55" s="22" t="s">
        <v>872</v>
      </c>
      <c r="B55" s="22" t="s">
        <v>540</v>
      </c>
      <c r="C55" s="101"/>
      <c r="F55" s="22"/>
      <c r="G55" s="101"/>
      <c r="H55"/>
      <c r="N55" s="22"/>
    </row>
    <row r="56" spans="1:14" x14ac:dyDescent="0.35">
      <c r="A56" s="22" t="s">
        <v>873</v>
      </c>
      <c r="B56" s="22" t="s">
        <v>542</v>
      </c>
      <c r="C56" s="101"/>
      <c r="F56" s="22"/>
      <c r="G56" s="101"/>
      <c r="H56"/>
      <c r="N56" s="22"/>
    </row>
    <row r="57" spans="1:14" x14ac:dyDescent="0.35">
      <c r="A57" s="22" t="s">
        <v>874</v>
      </c>
      <c r="B57" s="22" t="s">
        <v>544</v>
      </c>
      <c r="C57" s="101"/>
      <c r="F57" s="22"/>
      <c r="G57" s="101"/>
      <c r="H57"/>
      <c r="N57" s="22"/>
    </row>
    <row r="58" spans="1:14" x14ac:dyDescent="0.35">
      <c r="A58" s="22" t="s">
        <v>875</v>
      </c>
      <c r="B58" s="22" t="s">
        <v>546</v>
      </c>
      <c r="C58" s="101"/>
      <c r="F58" s="22"/>
      <c r="G58" s="101"/>
      <c r="H58"/>
      <c r="N58" s="22"/>
    </row>
    <row r="59" spans="1:14" x14ac:dyDescent="0.35">
      <c r="A59" s="22" t="s">
        <v>876</v>
      </c>
      <c r="B59" s="22" t="s">
        <v>548</v>
      </c>
      <c r="C59" s="101">
        <v>0.69711728884520408</v>
      </c>
      <c r="F59" s="22"/>
      <c r="G59" s="101"/>
      <c r="H59"/>
      <c r="N59" s="22"/>
    </row>
    <row r="60" spans="1:14" x14ac:dyDescent="0.35">
      <c r="A60" s="22" t="s">
        <v>877</v>
      </c>
      <c r="B60" s="22" t="s">
        <v>550</v>
      </c>
      <c r="C60" s="101"/>
      <c r="F60" s="22"/>
      <c r="G60" s="101"/>
      <c r="H60"/>
      <c r="N60" s="22"/>
    </row>
    <row r="61" spans="1:14" x14ac:dyDescent="0.35">
      <c r="A61" s="22" t="s">
        <v>878</v>
      </c>
      <c r="B61" s="22" t="s">
        <v>552</v>
      </c>
      <c r="C61" s="101"/>
      <c r="F61" s="22"/>
      <c r="G61" s="101"/>
      <c r="H61"/>
      <c r="N61" s="22"/>
    </row>
    <row r="62" spans="1:14" x14ac:dyDescent="0.35">
      <c r="A62" s="22" t="s">
        <v>879</v>
      </c>
      <c r="B62" s="22" t="s">
        <v>554</v>
      </c>
      <c r="C62" s="101"/>
      <c r="F62" s="22"/>
      <c r="G62" s="101"/>
      <c r="H62"/>
      <c r="N62" s="22"/>
    </row>
    <row r="63" spans="1:14" x14ac:dyDescent="0.35">
      <c r="A63" s="22" t="s">
        <v>880</v>
      </c>
      <c r="B63" s="22" t="s">
        <v>556</v>
      </c>
      <c r="C63" s="101"/>
      <c r="F63" s="22"/>
      <c r="G63" s="101"/>
      <c r="H63"/>
      <c r="N63" s="22"/>
    </row>
    <row r="64" spans="1:14" x14ac:dyDescent="0.35">
      <c r="A64" s="22" t="s">
        <v>881</v>
      </c>
      <c r="B64" s="22" t="s">
        <v>558</v>
      </c>
      <c r="C64" s="101"/>
      <c r="F64" s="22"/>
      <c r="G64" s="101"/>
      <c r="H64"/>
      <c r="N64" s="22"/>
    </row>
    <row r="65" spans="1:14" x14ac:dyDescent="0.35">
      <c r="A65" s="22" t="s">
        <v>882</v>
      </c>
      <c r="B65" s="22" t="s">
        <v>3</v>
      </c>
      <c r="C65" s="101">
        <v>0.13378492106895282</v>
      </c>
      <c r="F65" s="22"/>
      <c r="G65" s="101"/>
      <c r="H65"/>
      <c r="N65" s="22"/>
    </row>
    <row r="66" spans="1:14" x14ac:dyDescent="0.35">
      <c r="A66" s="22" t="s">
        <v>883</v>
      </c>
      <c r="B66" s="22" t="s">
        <v>561</v>
      </c>
      <c r="C66" s="101"/>
      <c r="F66" s="22"/>
      <c r="G66" s="101"/>
      <c r="H66"/>
      <c r="N66" s="22"/>
    </row>
    <row r="67" spans="1:14" x14ac:dyDescent="0.35">
      <c r="A67" s="22" t="s">
        <v>884</v>
      </c>
      <c r="B67" s="22" t="s">
        <v>563</v>
      </c>
      <c r="C67" s="101"/>
      <c r="F67" s="22"/>
      <c r="G67" s="101"/>
      <c r="H67"/>
      <c r="N67" s="22"/>
    </row>
    <row r="68" spans="1:14" x14ac:dyDescent="0.35">
      <c r="A68" s="22" t="s">
        <v>885</v>
      </c>
      <c r="B68" s="22" t="s">
        <v>565</v>
      </c>
      <c r="C68" s="101"/>
      <c r="F68" s="22"/>
      <c r="G68" s="101"/>
      <c r="H68"/>
      <c r="N68" s="22"/>
    </row>
    <row r="69" spans="1:14" x14ac:dyDescent="0.35">
      <c r="A69" s="22" t="s">
        <v>886</v>
      </c>
      <c r="B69" s="22" t="s">
        <v>567</v>
      </c>
      <c r="C69" s="101"/>
      <c r="F69" s="22"/>
      <c r="G69" s="101"/>
      <c r="H69"/>
      <c r="N69" s="22"/>
    </row>
    <row r="70" spans="1:14" x14ac:dyDescent="0.35">
      <c r="A70" s="22" t="s">
        <v>887</v>
      </c>
      <c r="B70" s="22" t="s">
        <v>569</v>
      </c>
      <c r="C70" s="101">
        <v>1.5546324850471076E-2</v>
      </c>
      <c r="F70" s="22"/>
      <c r="G70" s="101"/>
      <c r="H70"/>
      <c r="N70" s="22"/>
    </row>
    <row r="71" spans="1:14" x14ac:dyDescent="0.35">
      <c r="A71" s="22" t="s">
        <v>888</v>
      </c>
      <c r="B71" s="22" t="s">
        <v>571</v>
      </c>
      <c r="C71" s="101">
        <v>2.834350421377078E-3</v>
      </c>
      <c r="F71" s="22"/>
      <c r="G71" s="101"/>
      <c r="H71"/>
      <c r="N71" s="22"/>
    </row>
    <row r="72" spans="1:14" x14ac:dyDescent="0.35">
      <c r="A72" s="22" t="s">
        <v>889</v>
      </c>
      <c r="B72" s="22" t="s">
        <v>573</v>
      </c>
      <c r="C72" s="101"/>
      <c r="G72" s="101"/>
      <c r="H72"/>
      <c r="N72" s="22"/>
    </row>
    <row r="73" spans="1:14" x14ac:dyDescent="0.35">
      <c r="A73" s="22" t="s">
        <v>890</v>
      </c>
      <c r="B73" s="22" t="s">
        <v>575</v>
      </c>
      <c r="C73" s="101"/>
      <c r="G73" s="101"/>
      <c r="H73"/>
      <c r="N73" s="22"/>
    </row>
    <row r="74" spans="1:14" x14ac:dyDescent="0.35">
      <c r="A74" s="22" t="s">
        <v>891</v>
      </c>
      <c r="B74" s="22" t="s">
        <v>577</v>
      </c>
      <c r="C74" s="101"/>
      <c r="G74" s="101"/>
      <c r="H74"/>
      <c r="N74" s="22"/>
    </row>
    <row r="75" spans="1:14" x14ac:dyDescent="0.35">
      <c r="A75" s="22" t="s">
        <v>892</v>
      </c>
      <c r="B75" s="22" t="s">
        <v>579</v>
      </c>
      <c r="C75" s="101">
        <v>9.0472465450356331E-3</v>
      </c>
      <c r="G75" s="101"/>
      <c r="H75"/>
      <c r="N75" s="22"/>
    </row>
    <row r="76" spans="1:14" x14ac:dyDescent="0.35">
      <c r="A76" s="22" t="s">
        <v>893</v>
      </c>
      <c r="B76" s="22" t="s">
        <v>6</v>
      </c>
      <c r="C76" s="101"/>
      <c r="G76" s="101"/>
      <c r="H76"/>
      <c r="N76" s="22"/>
    </row>
    <row r="77" spans="1:14" x14ac:dyDescent="0.35">
      <c r="A77" s="22" t="s">
        <v>894</v>
      </c>
      <c r="B77" s="22" t="s">
        <v>274</v>
      </c>
      <c r="C77" s="101"/>
      <c r="G77" s="101"/>
      <c r="H77"/>
      <c r="N77" s="22"/>
    </row>
    <row r="78" spans="1:14" x14ac:dyDescent="0.35">
      <c r="A78" s="22" t="s">
        <v>895</v>
      </c>
      <c r="B78" s="71" t="s">
        <v>585</v>
      </c>
      <c r="C78" s="101"/>
      <c r="G78" s="101"/>
      <c r="H78"/>
      <c r="I78" s="28"/>
      <c r="N78" s="22"/>
    </row>
    <row r="79" spans="1:14" x14ac:dyDescent="0.35">
      <c r="A79" s="22" t="s">
        <v>896</v>
      </c>
      <c r="B79" s="22" t="s">
        <v>587</v>
      </c>
      <c r="C79" s="101"/>
      <c r="G79" s="101"/>
      <c r="H79"/>
      <c r="N79" s="22"/>
    </row>
    <row r="80" spans="1:14" x14ac:dyDescent="0.35">
      <c r="A80" s="22" t="s">
        <v>897</v>
      </c>
      <c r="B80" s="22" t="s">
        <v>2</v>
      </c>
      <c r="C80" s="101"/>
      <c r="G80" s="101"/>
      <c r="H80"/>
      <c r="N80" s="22"/>
    </row>
    <row r="81" spans="1:14" x14ac:dyDescent="0.35">
      <c r="A81" s="22" t="s">
        <v>898</v>
      </c>
      <c r="B81" s="22" t="s">
        <v>92</v>
      </c>
      <c r="C81" s="101"/>
      <c r="G81" s="101"/>
      <c r="H81"/>
      <c r="N81" s="22"/>
    </row>
    <row r="82" spans="1:14" x14ac:dyDescent="0.35">
      <c r="A82" s="22" t="s">
        <v>899</v>
      </c>
      <c r="B82" s="71" t="s">
        <v>276</v>
      </c>
      <c r="C82" s="101">
        <v>4.581235504494216E-2</v>
      </c>
      <c r="G82" s="101"/>
      <c r="H82"/>
      <c r="I82" s="28"/>
      <c r="N82" s="22"/>
    </row>
    <row r="83" spans="1:14" x14ac:dyDescent="0.35">
      <c r="A83" s="22" t="s">
        <v>900</v>
      </c>
      <c r="B83" s="38" t="s">
        <v>582</v>
      </c>
      <c r="C83" s="101"/>
      <c r="G83" s="101"/>
      <c r="H83"/>
      <c r="I83" s="38"/>
      <c r="N83" s="22"/>
    </row>
    <row r="84" spans="1:14" x14ac:dyDescent="0.35">
      <c r="A84" s="22" t="s">
        <v>901</v>
      </c>
      <c r="B84" s="38" t="s">
        <v>278</v>
      </c>
      <c r="C84" s="101"/>
      <c r="G84" s="101"/>
      <c r="H84"/>
      <c r="I84" s="38"/>
      <c r="N84" s="22"/>
    </row>
    <row r="85" spans="1:14" x14ac:dyDescent="0.35">
      <c r="A85" s="22" t="s">
        <v>902</v>
      </c>
      <c r="B85" s="38" t="s">
        <v>280</v>
      </c>
      <c r="C85" s="101"/>
      <c r="G85" s="101"/>
      <c r="H85"/>
      <c r="I85" s="38"/>
      <c r="N85" s="22"/>
    </row>
    <row r="86" spans="1:14" x14ac:dyDescent="0.35">
      <c r="A86" s="22" t="s">
        <v>903</v>
      </c>
      <c r="B86" s="38" t="s">
        <v>12</v>
      </c>
      <c r="C86" s="101">
        <v>1.6433520137753201E-2</v>
      </c>
      <c r="G86" s="101"/>
      <c r="H86"/>
      <c r="I86" s="38"/>
      <c r="N86" s="22"/>
    </row>
    <row r="87" spans="1:14" x14ac:dyDescent="0.35">
      <c r="A87" s="22" t="s">
        <v>904</v>
      </c>
      <c r="B87" s="38" t="s">
        <v>283</v>
      </c>
      <c r="C87" s="101">
        <v>2.1161957932258835E-2</v>
      </c>
      <c r="G87" s="101"/>
      <c r="H87"/>
      <c r="I87" s="38"/>
      <c r="N87" s="22"/>
    </row>
    <row r="88" spans="1:14" x14ac:dyDescent="0.35">
      <c r="A88" s="22" t="s">
        <v>905</v>
      </c>
      <c r="B88" s="38" t="s">
        <v>285</v>
      </c>
      <c r="C88" s="101"/>
      <c r="G88" s="101"/>
      <c r="H88"/>
      <c r="I88" s="38"/>
      <c r="N88" s="22"/>
    </row>
    <row r="89" spans="1:14" x14ac:dyDescent="0.35">
      <c r="A89" s="22" t="s">
        <v>906</v>
      </c>
      <c r="B89" s="38" t="s">
        <v>287</v>
      </c>
      <c r="C89" s="101"/>
      <c r="G89" s="101"/>
      <c r="H89"/>
      <c r="I89" s="38"/>
      <c r="N89" s="22"/>
    </row>
    <row r="90" spans="1:14" x14ac:dyDescent="0.35">
      <c r="A90" s="22" t="s">
        <v>907</v>
      </c>
      <c r="B90" s="38" t="s">
        <v>289</v>
      </c>
      <c r="C90" s="101"/>
      <c r="G90" s="101"/>
      <c r="H90"/>
      <c r="I90" s="38"/>
      <c r="N90" s="22"/>
    </row>
    <row r="91" spans="1:14" x14ac:dyDescent="0.35">
      <c r="A91" s="22" t="s">
        <v>908</v>
      </c>
      <c r="B91" s="38" t="s">
        <v>291</v>
      </c>
      <c r="C91" s="101">
        <v>5.8262035154005243E-2</v>
      </c>
      <c r="G91" s="101"/>
      <c r="H91"/>
      <c r="I91" s="38"/>
      <c r="N91" s="22"/>
    </row>
    <row r="92" spans="1:14" x14ac:dyDescent="0.35">
      <c r="A92" s="22" t="s">
        <v>909</v>
      </c>
      <c r="B92" s="38" t="s">
        <v>92</v>
      </c>
      <c r="G92" s="101"/>
      <c r="H92"/>
      <c r="I92" s="38"/>
      <c r="N92" s="22"/>
    </row>
    <row r="93" spans="1:14" hidden="1" outlineLevel="1" x14ac:dyDescent="0.35">
      <c r="A93" s="22" t="s">
        <v>910</v>
      </c>
      <c r="B93" s="51"/>
      <c r="G93" s="101"/>
      <c r="H93"/>
      <c r="I93" s="38"/>
      <c r="N93" s="22"/>
    </row>
    <row r="94" spans="1:14" hidden="1" outlineLevel="1" x14ac:dyDescent="0.35">
      <c r="A94" s="22" t="s">
        <v>911</v>
      </c>
      <c r="B94" s="51"/>
      <c r="G94" s="101"/>
      <c r="H94"/>
      <c r="I94" s="38"/>
      <c r="N94" s="22"/>
    </row>
    <row r="95" spans="1:14" hidden="1" outlineLevel="1" x14ac:dyDescent="0.35">
      <c r="A95" s="22" t="s">
        <v>912</v>
      </c>
      <c r="B95" s="51"/>
      <c r="G95" s="101"/>
      <c r="H95"/>
      <c r="I95" s="38"/>
      <c r="N95" s="22"/>
    </row>
    <row r="96" spans="1:14" hidden="1" outlineLevel="1" x14ac:dyDescent="0.35">
      <c r="A96" s="22" t="s">
        <v>913</v>
      </c>
      <c r="B96" s="51"/>
      <c r="G96" s="101"/>
      <c r="H96"/>
      <c r="I96" s="38"/>
      <c r="N96" s="22"/>
    </row>
    <row r="97" spans="1:14" hidden="1" outlineLevel="1" x14ac:dyDescent="0.35">
      <c r="A97" s="22" t="s">
        <v>914</v>
      </c>
      <c r="B97" s="51"/>
      <c r="G97" s="101"/>
      <c r="H97"/>
      <c r="I97" s="38"/>
      <c r="N97" s="22"/>
    </row>
    <row r="98" spans="1:14" hidden="1" outlineLevel="1" x14ac:dyDescent="0.35">
      <c r="A98" s="22" t="s">
        <v>915</v>
      </c>
      <c r="B98" s="51"/>
      <c r="G98" s="101"/>
      <c r="H98"/>
      <c r="I98" s="38"/>
      <c r="N98" s="22"/>
    </row>
    <row r="99" spans="1:14" hidden="1" outlineLevel="1" x14ac:dyDescent="0.35">
      <c r="A99" s="22" t="s">
        <v>916</v>
      </c>
      <c r="B99" s="51"/>
      <c r="C99" s="101"/>
      <c r="D99" s="101"/>
      <c r="G99" s="101"/>
      <c r="H99"/>
      <c r="I99" s="38"/>
      <c r="N99" s="22"/>
    </row>
    <row r="100" spans="1:14" hidden="1" outlineLevel="1" x14ac:dyDescent="0.35">
      <c r="A100" s="22" t="s">
        <v>917</v>
      </c>
      <c r="B100" s="51"/>
      <c r="C100" s="101"/>
      <c r="D100" s="101"/>
      <c r="F100" s="22"/>
      <c r="G100" s="101"/>
      <c r="H100"/>
      <c r="I100" s="38"/>
      <c r="N100" s="22"/>
    </row>
    <row r="101" spans="1:14" hidden="1" outlineLevel="1" x14ac:dyDescent="0.35">
      <c r="A101" s="22" t="s">
        <v>918</v>
      </c>
      <c r="B101" s="51"/>
      <c r="C101" s="101"/>
      <c r="D101" s="101"/>
      <c r="F101" s="22"/>
      <c r="G101" s="101"/>
      <c r="H101"/>
      <c r="I101" s="38"/>
      <c r="N101" s="22"/>
    </row>
    <row r="102" spans="1:14" hidden="1" outlineLevel="1" x14ac:dyDescent="0.35">
      <c r="A102" s="22" t="s">
        <v>919</v>
      </c>
      <c r="B102" s="51"/>
      <c r="C102" s="101"/>
      <c r="D102" s="101"/>
      <c r="F102" s="22"/>
      <c r="G102" s="101"/>
      <c r="H102"/>
      <c r="I102" s="38"/>
      <c r="N102" s="22"/>
    </row>
    <row r="103" spans="1:14" ht="15" customHeight="1" collapsed="1" x14ac:dyDescent="0.35">
      <c r="A103" s="40"/>
      <c r="B103" s="562" t="s">
        <v>1810</v>
      </c>
      <c r="C103" s="125" t="s">
        <v>834</v>
      </c>
      <c r="D103" s="125"/>
      <c r="E103" s="42"/>
      <c r="F103" s="40"/>
      <c r="G103" s="122"/>
      <c r="H103"/>
      <c r="I103" s="74"/>
      <c r="J103" s="35"/>
      <c r="K103" s="35"/>
      <c r="L103" s="28"/>
      <c r="M103" s="35"/>
      <c r="N103" s="53"/>
    </row>
    <row r="104" spans="1:14" x14ac:dyDescent="0.35">
      <c r="A104" s="22" t="s">
        <v>920</v>
      </c>
      <c r="B104" s="38" t="s">
        <v>1244</v>
      </c>
      <c r="C104" s="101">
        <v>7.9387011686783013E-2</v>
      </c>
      <c r="D104" s="101"/>
      <c r="G104" s="101"/>
      <c r="H104"/>
      <c r="I104" s="38"/>
      <c r="N104" s="22"/>
    </row>
    <row r="105" spans="1:14" x14ac:dyDescent="0.35">
      <c r="A105" s="22" t="s">
        <v>921</v>
      </c>
      <c r="B105" s="38" t="s">
        <v>1245</v>
      </c>
      <c r="C105" s="101">
        <v>3.1916613657845656E-2</v>
      </c>
      <c r="D105" s="101"/>
      <c r="G105" s="101"/>
      <c r="H105"/>
      <c r="I105" s="38"/>
      <c r="N105" s="22"/>
    </row>
    <row r="106" spans="1:14" x14ac:dyDescent="0.35">
      <c r="A106" s="22" t="s">
        <v>922</v>
      </c>
      <c r="B106" s="38" t="s">
        <v>1246</v>
      </c>
      <c r="C106" s="101">
        <v>1.9570289798263498E-2</v>
      </c>
      <c r="D106" s="101"/>
      <c r="G106" s="101"/>
      <c r="H106"/>
      <c r="I106" s="38"/>
      <c r="N106" s="22"/>
    </row>
    <row r="107" spans="1:14" x14ac:dyDescent="0.35">
      <c r="A107" s="22" t="s">
        <v>923</v>
      </c>
      <c r="B107" s="38" t="s">
        <v>1247</v>
      </c>
      <c r="C107" s="101">
        <v>2.4814543912172058E-2</v>
      </c>
      <c r="D107" s="101"/>
      <c r="G107" s="101"/>
      <c r="H107"/>
      <c r="I107" s="38"/>
      <c r="N107" s="22"/>
    </row>
    <row r="108" spans="1:14" x14ac:dyDescent="0.35">
      <c r="A108" s="22" t="s">
        <v>924</v>
      </c>
      <c r="B108" s="38" t="s">
        <v>1248</v>
      </c>
      <c r="C108" s="101">
        <v>1.2633700563082256E-3</v>
      </c>
      <c r="D108" s="101"/>
      <c r="G108" s="101"/>
      <c r="H108"/>
      <c r="I108" s="38"/>
      <c r="N108" s="22"/>
    </row>
    <row r="109" spans="1:14" x14ac:dyDescent="0.35">
      <c r="A109" s="22" t="s">
        <v>925</v>
      </c>
      <c r="B109" s="38" t="s">
        <v>1249</v>
      </c>
      <c r="C109" s="101">
        <v>5.3046585485126301E-2</v>
      </c>
      <c r="D109" s="101"/>
      <c r="G109" s="101"/>
      <c r="H109"/>
      <c r="I109" s="38"/>
      <c r="N109" s="22"/>
    </row>
    <row r="110" spans="1:14" x14ac:dyDescent="0.35">
      <c r="A110" s="22" t="s">
        <v>926</v>
      </c>
      <c r="B110" s="38" t="s">
        <v>1250</v>
      </c>
      <c r="C110" s="101">
        <v>6.7235946089936369E-2</v>
      </c>
      <c r="D110" s="101"/>
      <c r="G110" s="101"/>
      <c r="H110"/>
      <c r="I110" s="38"/>
      <c r="N110" s="22"/>
    </row>
    <row r="111" spans="1:14" x14ac:dyDescent="0.35">
      <c r="A111" s="22" t="s">
        <v>927</v>
      </c>
      <c r="B111" s="38" t="s">
        <v>1251</v>
      </c>
      <c r="C111" s="101">
        <v>0.12169155254709209</v>
      </c>
      <c r="D111" s="101"/>
      <c r="G111" s="101"/>
      <c r="H111"/>
      <c r="I111" s="38"/>
      <c r="N111" s="22"/>
    </row>
    <row r="112" spans="1:14" x14ac:dyDescent="0.35">
      <c r="A112" s="22" t="s">
        <v>928</v>
      </c>
      <c r="B112" s="38" t="s">
        <v>1252</v>
      </c>
      <c r="C112" s="101">
        <v>3.1633187847405306E-2</v>
      </c>
      <c r="D112" s="101"/>
      <c r="G112" s="101"/>
      <c r="H112"/>
      <c r="I112" s="38"/>
      <c r="N112" s="22"/>
    </row>
    <row r="113" spans="1:14" x14ac:dyDescent="0.35">
      <c r="A113" s="22" t="s">
        <v>929</v>
      </c>
      <c r="B113" s="38" t="s">
        <v>1253</v>
      </c>
      <c r="C113" s="101">
        <v>4.9242312718174516E-2</v>
      </c>
      <c r="G113" s="101"/>
      <c r="H113"/>
      <c r="I113" s="38"/>
      <c r="N113" s="22"/>
    </row>
    <row r="114" spans="1:14" x14ac:dyDescent="0.35">
      <c r="A114" s="22" t="s">
        <v>930</v>
      </c>
      <c r="B114" s="38" t="s">
        <v>1254</v>
      </c>
      <c r="C114" s="101">
        <v>6.9352496539761735E-2</v>
      </c>
      <c r="G114" s="101"/>
      <c r="H114"/>
      <c r="I114" s="38"/>
      <c r="N114" s="22"/>
    </row>
    <row r="115" spans="1:14" x14ac:dyDescent="0.35">
      <c r="A115" s="22" t="s">
        <v>931</v>
      </c>
      <c r="B115" s="38" t="s">
        <v>1255</v>
      </c>
      <c r="C115" s="101">
        <v>2.9002349502949887E-2</v>
      </c>
      <c r="G115" s="101"/>
      <c r="H115"/>
      <c r="I115" s="38"/>
      <c r="N115" s="22"/>
    </row>
    <row r="116" spans="1:14" x14ac:dyDescent="0.35">
      <c r="A116" s="22" t="s">
        <v>932</v>
      </c>
      <c r="B116" s="38" t="s">
        <v>1256</v>
      </c>
      <c r="C116" s="101">
        <v>6.8137714457647103E-2</v>
      </c>
      <c r="G116" s="101"/>
      <c r="H116"/>
      <c r="I116" s="38"/>
      <c r="N116" s="22"/>
    </row>
    <row r="117" spans="1:14" x14ac:dyDescent="0.35">
      <c r="A117" s="22" t="s">
        <v>933</v>
      </c>
      <c r="B117" s="38" t="s">
        <v>1257</v>
      </c>
      <c r="C117" s="101">
        <v>5.4128881239879256E-4</v>
      </c>
      <c r="G117" s="101"/>
      <c r="H117"/>
      <c r="I117" s="38"/>
      <c r="N117" s="22"/>
    </row>
    <row r="118" spans="1:14" x14ac:dyDescent="0.35">
      <c r="A118" s="22" t="s">
        <v>934</v>
      </c>
      <c r="B118" s="38" t="s">
        <v>1258</v>
      </c>
      <c r="C118" s="101">
        <v>5.0281982304986358E-2</v>
      </c>
      <c r="G118" s="101"/>
      <c r="H118"/>
      <c r="I118" s="38"/>
      <c r="N118" s="22"/>
    </row>
    <row r="119" spans="1:14" x14ac:dyDescent="0.35">
      <c r="A119" s="22" t="s">
        <v>935</v>
      </c>
      <c r="B119" s="38"/>
      <c r="C119" s="101"/>
      <c r="G119" s="101"/>
      <c r="H119"/>
      <c r="I119" s="38"/>
      <c r="N119" s="22"/>
    </row>
    <row r="120" spans="1:14" hidden="1" x14ac:dyDescent="0.35">
      <c r="A120" s="22" t="s">
        <v>936</v>
      </c>
      <c r="B120" s="38"/>
      <c r="C120" s="101"/>
      <c r="G120" s="101"/>
      <c r="H120"/>
      <c r="I120" s="38"/>
      <c r="N120" s="22"/>
    </row>
    <row r="121" spans="1:14" hidden="1" x14ac:dyDescent="0.35">
      <c r="A121" s="22" t="s">
        <v>937</v>
      </c>
      <c r="B121" s="38"/>
      <c r="C121" s="101"/>
      <c r="G121" s="101"/>
      <c r="H121"/>
      <c r="I121" s="38"/>
      <c r="N121" s="22"/>
    </row>
    <row r="122" spans="1:14" hidden="1" x14ac:dyDescent="0.35">
      <c r="A122" s="22" t="s">
        <v>938</v>
      </c>
      <c r="B122" s="38"/>
      <c r="C122" s="101"/>
      <c r="G122" s="101"/>
      <c r="H122"/>
      <c r="I122" s="38"/>
      <c r="N122" s="22"/>
    </row>
    <row r="123" spans="1:14" hidden="1" x14ac:dyDescent="0.35">
      <c r="A123" s="22" t="s">
        <v>939</v>
      </c>
      <c r="B123" s="38"/>
      <c r="C123" s="101"/>
      <c r="G123" s="101"/>
      <c r="H123"/>
      <c r="I123" s="38"/>
      <c r="N123" s="22"/>
    </row>
    <row r="124" spans="1:14" hidden="1" x14ac:dyDescent="0.35">
      <c r="A124" s="22" t="s">
        <v>940</v>
      </c>
      <c r="B124" s="38"/>
      <c r="C124" s="101"/>
      <c r="G124" s="101"/>
      <c r="H124"/>
      <c r="I124" s="38"/>
      <c r="N124" s="22"/>
    </row>
    <row r="125" spans="1:14" hidden="1" x14ac:dyDescent="0.35">
      <c r="A125" s="22" t="s">
        <v>941</v>
      </c>
      <c r="B125" s="38"/>
      <c r="C125" s="101"/>
      <c r="G125" s="101"/>
      <c r="H125"/>
      <c r="I125" s="38"/>
      <c r="N125" s="22"/>
    </row>
    <row r="126" spans="1:14" x14ac:dyDescent="0.35">
      <c r="A126" s="22" t="s">
        <v>942</v>
      </c>
      <c r="B126" s="38"/>
      <c r="C126" s="101"/>
      <c r="G126" s="101"/>
      <c r="H126"/>
      <c r="I126" s="38"/>
      <c r="N126" s="22"/>
    </row>
    <row r="127" spans="1:14" x14ac:dyDescent="0.35">
      <c r="A127" s="22" t="s">
        <v>943</v>
      </c>
      <c r="B127" s="38"/>
      <c r="G127" s="101"/>
      <c r="H127"/>
      <c r="I127" s="38"/>
      <c r="N127" s="22"/>
    </row>
    <row r="128" spans="1:14" x14ac:dyDescent="0.35">
      <c r="A128" s="22" t="s">
        <v>944</v>
      </c>
      <c r="B128" s="38"/>
      <c r="C128" s="101"/>
      <c r="G128" s="101"/>
      <c r="H128"/>
      <c r="I128" s="38"/>
      <c r="N128" s="22"/>
    </row>
    <row r="129" spans="1:14" x14ac:dyDescent="0.35">
      <c r="A129" s="40"/>
      <c r="B129" s="41" t="s">
        <v>641</v>
      </c>
      <c r="C129" s="40" t="s">
        <v>834</v>
      </c>
      <c r="D129" s="40"/>
      <c r="E129" s="40"/>
      <c r="F129" s="122"/>
      <c r="G129" s="122"/>
      <c r="H129"/>
      <c r="I129" s="74"/>
      <c r="J129" s="35"/>
      <c r="K129" s="35"/>
      <c r="L129" s="35"/>
      <c r="M129" s="53"/>
      <c r="N129" s="53"/>
    </row>
    <row r="130" spans="1:14" x14ac:dyDescent="0.35">
      <c r="A130" s="22" t="s">
        <v>945</v>
      </c>
      <c r="B130" s="22" t="s">
        <v>643</v>
      </c>
      <c r="C130" s="101">
        <v>0.72170000000000001</v>
      </c>
      <c r="D130"/>
      <c r="E130"/>
      <c r="F130" s="129"/>
      <c r="G130" s="129"/>
      <c r="H130"/>
      <c r="K130" s="62"/>
      <c r="L130" s="62"/>
      <c r="M130" s="62"/>
      <c r="N130" s="62"/>
    </row>
    <row r="131" spans="1:14" x14ac:dyDescent="0.35">
      <c r="A131" s="22" t="s">
        <v>946</v>
      </c>
      <c r="B131" s="22" t="s">
        <v>645</v>
      </c>
      <c r="C131" s="101">
        <v>0.26169999999999999</v>
      </c>
      <c r="D131"/>
      <c r="E131"/>
      <c r="F131"/>
      <c r="G131" s="129"/>
      <c r="H131"/>
      <c r="K131" s="62"/>
      <c r="L131" s="62"/>
      <c r="M131" s="62"/>
      <c r="N131" s="62"/>
    </row>
    <row r="132" spans="1:14" x14ac:dyDescent="0.35">
      <c r="A132" s="22" t="s">
        <v>947</v>
      </c>
      <c r="B132" s="22" t="s">
        <v>92</v>
      </c>
      <c r="C132" s="101">
        <v>1.67E-2</v>
      </c>
      <c r="D132"/>
      <c r="E132"/>
      <c r="F132"/>
      <c r="G132" s="129"/>
      <c r="H132"/>
      <c r="K132" s="62"/>
      <c r="L132" s="62"/>
      <c r="M132" s="62"/>
      <c r="N132" s="62"/>
    </row>
    <row r="133" spans="1:14" hidden="1" outlineLevel="1" x14ac:dyDescent="0.35">
      <c r="A133" s="22" t="s">
        <v>948</v>
      </c>
      <c r="D133"/>
      <c r="E133"/>
      <c r="F133" s="129"/>
      <c r="G133" s="129"/>
      <c r="H133"/>
      <c r="K133" s="62"/>
      <c r="L133" s="62"/>
      <c r="M133" s="62"/>
      <c r="N133" s="62"/>
    </row>
    <row r="134" spans="1:14" hidden="1" outlineLevel="1" x14ac:dyDescent="0.35">
      <c r="A134" s="22" t="s">
        <v>949</v>
      </c>
      <c r="D134"/>
      <c r="E134"/>
      <c r="F134" s="129"/>
      <c r="G134" s="129"/>
      <c r="H134"/>
      <c r="K134" s="62"/>
      <c r="L134" s="62"/>
      <c r="M134" s="62"/>
      <c r="N134" s="62"/>
    </row>
    <row r="135" spans="1:14" hidden="1" outlineLevel="1" x14ac:dyDescent="0.35">
      <c r="A135" s="22" t="s">
        <v>950</v>
      </c>
      <c r="D135"/>
      <c r="E135"/>
      <c r="F135" s="129"/>
      <c r="G135" s="129"/>
      <c r="H135"/>
      <c r="K135" s="62"/>
      <c r="L135" s="62"/>
      <c r="M135" s="62"/>
      <c r="N135" s="62"/>
    </row>
    <row r="136" spans="1:14" hidden="1" outlineLevel="1" x14ac:dyDescent="0.35">
      <c r="A136" s="22" t="s">
        <v>951</v>
      </c>
      <c r="D136"/>
      <c r="E136"/>
      <c r="F136" s="129"/>
      <c r="G136" s="129"/>
      <c r="H136"/>
      <c r="K136" s="62"/>
      <c r="L136" s="62"/>
      <c r="M136" s="62"/>
      <c r="N136" s="62"/>
    </row>
    <row r="137" spans="1:14" collapsed="1" x14ac:dyDescent="0.35">
      <c r="A137" s="40"/>
      <c r="B137" s="41" t="s">
        <v>653</v>
      </c>
      <c r="C137" s="40" t="s">
        <v>834</v>
      </c>
      <c r="D137" s="40"/>
      <c r="E137" s="40"/>
      <c r="F137" s="122"/>
      <c r="G137" s="122"/>
      <c r="H137"/>
      <c r="I137" s="74"/>
      <c r="J137" s="35"/>
      <c r="K137" s="35"/>
      <c r="L137" s="35"/>
      <c r="M137" s="53"/>
      <c r="N137" s="53"/>
    </row>
    <row r="138" spans="1:14" x14ac:dyDescent="0.35">
      <c r="A138" s="22" t="s">
        <v>952</v>
      </c>
      <c r="B138" s="22" t="s">
        <v>655</v>
      </c>
      <c r="C138" s="101">
        <v>0.25319999999999998</v>
      </c>
      <c r="D138" s="76"/>
      <c r="E138" s="76"/>
      <c r="F138" s="108"/>
      <c r="G138" s="113"/>
      <c r="H138"/>
      <c r="K138" s="76"/>
      <c r="L138" s="76"/>
      <c r="M138" s="57"/>
      <c r="N138" s="47"/>
    </row>
    <row r="139" spans="1:14" x14ac:dyDescent="0.35">
      <c r="A139" s="22" t="s">
        <v>953</v>
      </c>
      <c r="B139" s="22" t="s">
        <v>657</v>
      </c>
      <c r="C139" s="101">
        <v>0.74680000000000002</v>
      </c>
      <c r="D139" s="76"/>
      <c r="E139" s="76"/>
      <c r="F139" s="108"/>
      <c r="G139" s="113"/>
      <c r="H139"/>
      <c r="K139" s="76"/>
      <c r="L139" s="76"/>
      <c r="M139" s="57"/>
      <c r="N139" s="47"/>
    </row>
    <row r="140" spans="1:14" x14ac:dyDescent="0.35">
      <c r="A140" s="22" t="s">
        <v>954</v>
      </c>
      <c r="B140" s="22" t="s">
        <v>92</v>
      </c>
      <c r="C140" s="22">
        <v>0</v>
      </c>
      <c r="D140" s="76"/>
      <c r="E140" s="76"/>
      <c r="F140" s="108"/>
      <c r="G140" s="113"/>
      <c r="H140"/>
      <c r="K140" s="76"/>
      <c r="L140" s="76"/>
      <c r="M140" s="57"/>
      <c r="N140" s="47"/>
    </row>
    <row r="141" spans="1:14" hidden="1" outlineLevel="1" x14ac:dyDescent="0.35">
      <c r="A141" s="22" t="s">
        <v>955</v>
      </c>
      <c r="D141" s="76"/>
      <c r="E141" s="76"/>
      <c r="F141" s="57"/>
      <c r="G141" s="113"/>
      <c r="H141"/>
      <c r="K141" s="76"/>
      <c r="L141" s="76"/>
      <c r="M141" s="57"/>
      <c r="N141" s="47"/>
    </row>
    <row r="142" spans="1:14" hidden="1" outlineLevel="1" x14ac:dyDescent="0.35">
      <c r="A142" s="22" t="s">
        <v>956</v>
      </c>
      <c r="D142" s="76"/>
      <c r="E142" s="76"/>
      <c r="F142" s="57"/>
      <c r="G142" s="113"/>
      <c r="H142"/>
      <c r="K142" s="76"/>
      <c r="L142" s="76"/>
      <c r="M142" s="57"/>
      <c r="N142" s="47"/>
    </row>
    <row r="143" spans="1:14" hidden="1" outlineLevel="1" x14ac:dyDescent="0.35">
      <c r="A143" s="22" t="s">
        <v>957</v>
      </c>
      <c r="D143" s="76"/>
      <c r="E143" s="76"/>
      <c r="F143" s="108"/>
      <c r="G143" s="113"/>
      <c r="H143"/>
      <c r="K143" s="76"/>
      <c r="L143" s="76"/>
      <c r="M143" s="57"/>
      <c r="N143" s="47"/>
    </row>
    <row r="144" spans="1:14" hidden="1" outlineLevel="1" x14ac:dyDescent="0.35">
      <c r="A144" s="22" t="s">
        <v>958</v>
      </c>
      <c r="D144" s="76"/>
      <c r="E144" s="76"/>
      <c r="F144" s="108"/>
      <c r="G144" s="113"/>
      <c r="H144"/>
      <c r="K144" s="76"/>
      <c r="L144" s="76"/>
      <c r="M144" s="57"/>
      <c r="N144" s="47"/>
    </row>
    <row r="145" spans="1:14" hidden="1" outlineLevel="1" x14ac:dyDescent="0.35">
      <c r="A145" s="22" t="s">
        <v>959</v>
      </c>
      <c r="D145" s="76"/>
      <c r="E145" s="76"/>
      <c r="F145" s="108"/>
      <c r="G145" s="113"/>
      <c r="H145"/>
      <c r="K145" s="76"/>
      <c r="L145" s="76"/>
      <c r="M145" s="57"/>
      <c r="N145" s="47"/>
    </row>
    <row r="146" spans="1:14" hidden="1" outlineLevel="1" x14ac:dyDescent="0.35">
      <c r="A146" s="22" t="s">
        <v>960</v>
      </c>
      <c r="D146" s="76"/>
      <c r="E146" s="76"/>
      <c r="F146" s="108"/>
      <c r="G146" s="113"/>
      <c r="H146"/>
      <c r="K146" s="76"/>
      <c r="L146" s="76"/>
      <c r="M146" s="57"/>
      <c r="N146" s="47"/>
    </row>
    <row r="147" spans="1:14" collapsed="1" x14ac:dyDescent="0.35">
      <c r="A147" s="40"/>
      <c r="B147" s="41" t="s">
        <v>961</v>
      </c>
      <c r="C147" s="40" t="s">
        <v>61</v>
      </c>
      <c r="D147" s="40"/>
      <c r="E147" s="40"/>
      <c r="F147" s="125" t="s">
        <v>834</v>
      </c>
      <c r="G147" s="122"/>
      <c r="H147"/>
      <c r="I147" s="74"/>
      <c r="J147" s="35"/>
      <c r="K147" s="35"/>
      <c r="L147" s="35"/>
      <c r="M147" s="35"/>
      <c r="N147" s="53"/>
    </row>
    <row r="148" spans="1:14" x14ac:dyDescent="0.35">
      <c r="A148" s="22" t="s">
        <v>962</v>
      </c>
      <c r="B148" s="38" t="s">
        <v>963</v>
      </c>
      <c r="C148" s="99">
        <v>4373.4762179999998</v>
      </c>
      <c r="D148" s="76"/>
      <c r="E148" s="76"/>
      <c r="F148" s="113">
        <f>IF($C$152=0,"",IF(C148="[for completion]","",C148/$C$152))</f>
        <v>0.19070714094416813</v>
      </c>
      <c r="G148" s="113"/>
      <c r="H148"/>
      <c r="I148" s="38"/>
      <c r="K148" s="76"/>
      <c r="L148" s="76"/>
      <c r="M148" s="48"/>
      <c r="N148" s="47"/>
    </row>
    <row r="149" spans="1:14" x14ac:dyDescent="0.35">
      <c r="A149" s="22" t="s">
        <v>964</v>
      </c>
      <c r="B149" s="38" t="s">
        <v>965</v>
      </c>
      <c r="C149" s="99">
        <v>7628.0850599999994</v>
      </c>
      <c r="D149" s="76"/>
      <c r="E149" s="76"/>
      <c r="F149" s="113">
        <f>IF($C$152=0,"",IF(C149="[for completion]","",C149/$C$152))</f>
        <v>0.33262563237094139</v>
      </c>
      <c r="G149" s="113"/>
      <c r="H149"/>
      <c r="I149" s="38"/>
      <c r="K149" s="76"/>
      <c r="L149" s="76"/>
      <c r="M149" s="48"/>
      <c r="N149" s="47"/>
    </row>
    <row r="150" spans="1:14" x14ac:dyDescent="0.35">
      <c r="A150" s="22" t="s">
        <v>966</v>
      </c>
      <c r="B150" s="38" t="s">
        <v>967</v>
      </c>
      <c r="C150" s="99">
        <v>6392.8109919999997</v>
      </c>
      <c r="D150" s="76"/>
      <c r="E150" s="76"/>
      <c r="F150" s="113">
        <f>IF($C$152=0,"",IF(C150="[for completion]","",C150/$C$152))</f>
        <v>0.27876102352244947</v>
      </c>
      <c r="G150" s="113"/>
      <c r="H150"/>
      <c r="I150" s="38"/>
      <c r="K150" s="76"/>
      <c r="L150" s="76"/>
      <c r="M150" s="48"/>
      <c r="N150" s="47"/>
    </row>
    <row r="151" spans="1:14" ht="15" customHeight="1" x14ac:dyDescent="0.35">
      <c r="A151" s="22" t="s">
        <v>968</v>
      </c>
      <c r="B151" s="38" t="s">
        <v>969</v>
      </c>
      <c r="C151" s="99">
        <v>4538.5719100000006</v>
      </c>
      <c r="D151" s="76"/>
      <c r="E151" s="76"/>
      <c r="F151" s="113">
        <f>IF($C$152=0,"",IF(C151="[for completion]","",C151/$C$152))</f>
        <v>0.19790620316244109</v>
      </c>
      <c r="G151" s="113"/>
      <c r="H151"/>
      <c r="I151" s="38"/>
      <c r="K151" s="76"/>
      <c r="L151" s="76"/>
      <c r="M151" s="48"/>
      <c r="N151" s="47"/>
    </row>
    <row r="152" spans="1:14" ht="15" customHeight="1" x14ac:dyDescent="0.35">
      <c r="A152" s="22" t="s">
        <v>970</v>
      </c>
      <c r="B152" s="49" t="s">
        <v>94</v>
      </c>
      <c r="C152" s="564">
        <f>SUM(C148:C151)</f>
        <v>22932.944179999999</v>
      </c>
      <c r="D152" s="76"/>
      <c r="E152" s="76"/>
      <c r="F152" s="57">
        <f>SUM(F148:F151)</f>
        <v>1</v>
      </c>
      <c r="G152" s="113"/>
      <c r="H152"/>
      <c r="I152" s="38"/>
      <c r="K152" s="76"/>
      <c r="L152" s="76"/>
      <c r="M152" s="48"/>
      <c r="N152" s="47"/>
    </row>
    <row r="153" spans="1:14" ht="15" customHeight="1" outlineLevel="1" x14ac:dyDescent="0.35">
      <c r="A153" s="22" t="s">
        <v>971</v>
      </c>
      <c r="B153" s="51" t="s">
        <v>972</v>
      </c>
      <c r="C153" s="99">
        <v>0</v>
      </c>
      <c r="D153" s="76"/>
      <c r="E153" s="76"/>
      <c r="F153" s="113">
        <f t="shared" ref="F153:F159" si="3">IF($C$152=0,"",IF(C153="[for completion]","",C153/$C$152))</f>
        <v>0</v>
      </c>
      <c r="G153" s="113"/>
      <c r="H153"/>
      <c r="I153" s="38"/>
      <c r="K153" s="76"/>
      <c r="L153" s="76"/>
      <c r="M153" s="48"/>
      <c r="N153" s="47"/>
    </row>
    <row r="154" spans="1:14" ht="15" customHeight="1" outlineLevel="1" x14ac:dyDescent="0.35">
      <c r="A154" s="22" t="s">
        <v>973</v>
      </c>
      <c r="B154" s="51" t="s">
        <v>974</v>
      </c>
      <c r="C154" s="99">
        <v>3719.8638930000002</v>
      </c>
      <c r="D154" s="76"/>
      <c r="E154" s="76"/>
      <c r="F154" s="113">
        <f t="shared" si="3"/>
        <v>0.1622061198859989</v>
      </c>
      <c r="G154" s="113"/>
      <c r="H154"/>
      <c r="I154" s="38"/>
      <c r="K154" s="76"/>
      <c r="L154" s="76"/>
      <c r="M154" s="48"/>
      <c r="N154" s="47"/>
    </row>
    <row r="155" spans="1:14" ht="15" customHeight="1" outlineLevel="1" x14ac:dyDescent="0.35">
      <c r="A155" s="22" t="s">
        <v>975</v>
      </c>
      <c r="B155" s="51" t="s">
        <v>976</v>
      </c>
      <c r="C155" s="99">
        <v>653.61232499999994</v>
      </c>
      <c r="D155" s="76"/>
      <c r="E155" s="76"/>
      <c r="F155" s="113">
        <f t="shared" si="3"/>
        <v>2.8501021058169252E-2</v>
      </c>
      <c r="G155" s="113"/>
      <c r="H155"/>
      <c r="I155" s="38"/>
      <c r="K155" s="76"/>
      <c r="L155" s="76"/>
      <c r="M155" s="48"/>
      <c r="N155" s="47"/>
    </row>
    <row r="156" spans="1:14" ht="15" customHeight="1" outlineLevel="1" x14ac:dyDescent="0.35">
      <c r="A156" s="22" t="s">
        <v>977</v>
      </c>
      <c r="B156" s="51" t="s">
        <v>978</v>
      </c>
      <c r="C156" s="99">
        <v>5686.0101569999997</v>
      </c>
      <c r="D156" s="76"/>
      <c r="E156" s="76"/>
      <c r="F156" s="113">
        <f t="shared" si="3"/>
        <v>0.24794069668380453</v>
      </c>
      <c r="G156" s="113"/>
      <c r="H156"/>
      <c r="I156" s="38"/>
      <c r="K156" s="76"/>
      <c r="L156" s="76"/>
      <c r="M156" s="48"/>
      <c r="N156" s="47"/>
    </row>
    <row r="157" spans="1:14" ht="15" customHeight="1" outlineLevel="1" x14ac:dyDescent="0.35">
      <c r="A157" s="22" t="s">
        <v>979</v>
      </c>
      <c r="B157" s="51" t="s">
        <v>980</v>
      </c>
      <c r="C157" s="99">
        <v>1942.0749030000002</v>
      </c>
      <c r="D157" s="76"/>
      <c r="E157" s="76"/>
      <c r="F157" s="113">
        <f t="shared" si="3"/>
        <v>8.4684935687136892E-2</v>
      </c>
      <c r="G157" s="113"/>
      <c r="H157"/>
      <c r="I157" s="38"/>
      <c r="K157" s="76"/>
      <c r="L157" s="76"/>
      <c r="M157" s="48"/>
      <c r="N157" s="47"/>
    </row>
    <row r="158" spans="1:14" ht="15" customHeight="1" outlineLevel="1" x14ac:dyDescent="0.35">
      <c r="A158" s="22" t="s">
        <v>981</v>
      </c>
      <c r="B158" s="51" t="s">
        <v>982</v>
      </c>
      <c r="C158" s="99">
        <v>5209.6235379999998</v>
      </c>
      <c r="D158" s="76"/>
      <c r="E158" s="76"/>
      <c r="F158" s="113">
        <f t="shared" si="3"/>
        <v>0.22716767184840372</v>
      </c>
      <c r="G158" s="113"/>
      <c r="H158"/>
      <c r="I158" s="38"/>
      <c r="K158" s="76"/>
      <c r="L158" s="76"/>
      <c r="M158" s="48"/>
      <c r="N158" s="47"/>
    </row>
    <row r="159" spans="1:14" ht="15" customHeight="1" outlineLevel="1" x14ac:dyDescent="0.35">
      <c r="A159" s="22" t="s">
        <v>983</v>
      </c>
      <c r="B159" s="51" t="s">
        <v>1773</v>
      </c>
      <c r="C159" s="99">
        <v>1183.1874539999999</v>
      </c>
      <c r="D159" s="76"/>
      <c r="E159" s="76"/>
      <c r="F159" s="113">
        <f t="shared" si="3"/>
        <v>5.1593351674045718E-2</v>
      </c>
      <c r="G159" s="113"/>
      <c r="H159"/>
      <c r="I159" s="38"/>
      <c r="K159" s="76"/>
      <c r="L159" s="76"/>
      <c r="M159" s="48"/>
      <c r="N159" s="47"/>
    </row>
    <row r="160" spans="1:14" ht="15" customHeight="1" outlineLevel="1" x14ac:dyDescent="0.35">
      <c r="A160" s="22" t="s">
        <v>984</v>
      </c>
      <c r="B160" s="51"/>
      <c r="C160" s="99"/>
      <c r="D160" s="76"/>
      <c r="E160" s="76"/>
      <c r="F160" s="113"/>
      <c r="G160" s="113"/>
      <c r="H160"/>
      <c r="I160" s="38"/>
      <c r="K160" s="76"/>
      <c r="L160" s="76"/>
      <c r="M160" s="48"/>
      <c r="N160" s="47"/>
    </row>
    <row r="161" spans="1:14" ht="15" hidden="1" customHeight="1" outlineLevel="1" x14ac:dyDescent="0.35">
      <c r="A161" s="22" t="s">
        <v>985</v>
      </c>
      <c r="B161" s="51"/>
      <c r="D161" s="76"/>
      <c r="E161" s="76"/>
      <c r="F161" s="48"/>
      <c r="G161" s="113"/>
      <c r="H161"/>
      <c r="I161" s="38"/>
      <c r="K161" s="76"/>
      <c r="L161" s="76"/>
      <c r="M161" s="48"/>
      <c r="N161" s="47"/>
    </row>
    <row r="162" spans="1:14" ht="15" hidden="1" customHeight="1" outlineLevel="1" x14ac:dyDescent="0.35">
      <c r="A162" s="22" t="s">
        <v>986</v>
      </c>
      <c r="B162" s="51"/>
      <c r="D162" s="76"/>
      <c r="E162" s="76"/>
      <c r="F162" s="113"/>
      <c r="G162" s="113"/>
      <c r="H162"/>
      <c r="I162" s="38"/>
      <c r="K162" s="76"/>
      <c r="L162" s="76"/>
      <c r="M162" s="48"/>
      <c r="N162" s="47"/>
    </row>
    <row r="163" spans="1:14" ht="15" hidden="1" customHeight="1" outlineLevel="1" x14ac:dyDescent="0.35">
      <c r="A163" s="22" t="s">
        <v>987</v>
      </c>
      <c r="B163" s="51"/>
      <c r="D163" s="76"/>
      <c r="E163" s="76"/>
      <c r="F163" s="113"/>
      <c r="G163" s="113"/>
      <c r="H163"/>
      <c r="I163" s="38"/>
      <c r="K163" s="76"/>
      <c r="L163" s="76"/>
      <c r="M163" s="48"/>
      <c r="N163" s="47"/>
    </row>
    <row r="164" spans="1:14" ht="15" customHeight="1" outlineLevel="1" x14ac:dyDescent="0.35">
      <c r="A164" s="22" t="s">
        <v>988</v>
      </c>
      <c r="B164" s="38"/>
      <c r="D164" s="76"/>
      <c r="E164" s="76"/>
      <c r="F164" s="113"/>
      <c r="G164" s="113"/>
      <c r="H164"/>
      <c r="I164" s="38"/>
      <c r="K164" s="76"/>
      <c r="L164" s="76"/>
      <c r="M164" s="48"/>
      <c r="N164" s="47"/>
    </row>
    <row r="165" spans="1:14" outlineLevel="1" x14ac:dyDescent="0.35">
      <c r="A165" s="22" t="s">
        <v>989</v>
      </c>
      <c r="B165" s="52"/>
      <c r="C165" s="52"/>
      <c r="D165" s="52"/>
      <c r="E165" s="52"/>
      <c r="F165" s="113"/>
      <c r="G165" s="113"/>
      <c r="H165"/>
      <c r="I165" s="49"/>
      <c r="J165" s="38"/>
      <c r="K165" s="76"/>
      <c r="L165" s="76"/>
      <c r="M165" s="57"/>
      <c r="N165" s="47"/>
    </row>
    <row r="166" spans="1:14" ht="15" customHeight="1" x14ac:dyDescent="0.35">
      <c r="A166" s="40"/>
      <c r="B166" s="41" t="s">
        <v>990</v>
      </c>
      <c r="C166" s="40"/>
      <c r="D166" s="40"/>
      <c r="E166" s="40"/>
      <c r="F166" s="122"/>
      <c r="G166" s="122"/>
      <c r="H166"/>
      <c r="I166" s="74"/>
      <c r="J166" s="35"/>
      <c r="K166" s="35"/>
      <c r="L166" s="35"/>
      <c r="M166" s="53"/>
      <c r="N166" s="53"/>
    </row>
    <row r="167" spans="1:14" x14ac:dyDescent="0.35">
      <c r="A167" s="22" t="s">
        <v>991</v>
      </c>
      <c r="B167" s="22" t="s">
        <v>682</v>
      </c>
      <c r="C167" s="101">
        <v>6.1495055445514896E-4</v>
      </c>
      <c r="D167"/>
      <c r="E167" s="20"/>
      <c r="F167" s="111"/>
      <c r="G167" s="129"/>
      <c r="H167"/>
      <c r="K167" s="62"/>
      <c r="L167" s="20"/>
      <c r="M167" s="20"/>
      <c r="N167" s="62"/>
    </row>
    <row r="168" spans="1:14" hidden="1" outlineLevel="1" x14ac:dyDescent="0.35">
      <c r="A168" s="22" t="s">
        <v>992</v>
      </c>
      <c r="D168"/>
      <c r="E168" s="20"/>
      <c r="F168" s="111"/>
      <c r="G168" s="129"/>
      <c r="H168"/>
      <c r="K168" s="62"/>
      <c r="L168" s="20"/>
      <c r="M168" s="20"/>
      <c r="N168" s="62"/>
    </row>
    <row r="169" spans="1:14" hidden="1" outlineLevel="1" x14ac:dyDescent="0.35">
      <c r="A169" s="22" t="s">
        <v>993</v>
      </c>
      <c r="D169"/>
      <c r="E169" s="20"/>
      <c r="F169" s="111"/>
      <c r="G169" s="129"/>
      <c r="H169"/>
      <c r="K169" s="62"/>
      <c r="L169" s="20"/>
      <c r="M169" s="20"/>
      <c r="N169" s="62"/>
    </row>
    <row r="170" spans="1:14" hidden="1" outlineLevel="1" x14ac:dyDescent="0.35">
      <c r="A170" s="22" t="s">
        <v>994</v>
      </c>
      <c r="D170"/>
      <c r="E170" s="20"/>
      <c r="F170" s="111"/>
      <c r="G170" s="129"/>
      <c r="H170"/>
      <c r="K170" s="62"/>
      <c r="L170" s="20"/>
      <c r="M170" s="20"/>
      <c r="N170" s="62"/>
    </row>
    <row r="171" spans="1:14" hidden="1" outlineLevel="1" x14ac:dyDescent="0.35">
      <c r="A171" s="22" t="s">
        <v>995</v>
      </c>
      <c r="D171"/>
      <c r="E171" s="20"/>
      <c r="F171" s="111"/>
      <c r="G171" s="129"/>
      <c r="H171"/>
      <c r="K171" s="62"/>
      <c r="L171" s="20"/>
      <c r="M171" s="20"/>
      <c r="N171" s="62"/>
    </row>
    <row r="172" spans="1:14" collapsed="1" x14ac:dyDescent="0.35">
      <c r="A172" s="40"/>
      <c r="B172" s="41" t="s">
        <v>996</v>
      </c>
      <c r="C172" s="40" t="s">
        <v>834</v>
      </c>
      <c r="D172" s="40"/>
      <c r="E172" s="40"/>
      <c r="F172" s="122"/>
      <c r="G172" s="122"/>
      <c r="H172"/>
      <c r="I172" s="74"/>
      <c r="J172" s="35"/>
      <c r="K172" s="35"/>
      <c r="L172" s="35"/>
      <c r="M172" s="53"/>
      <c r="N172" s="53"/>
    </row>
    <row r="173" spans="1:14" ht="15" customHeight="1" x14ac:dyDescent="0.35">
      <c r="A173" s="22" t="s">
        <v>997</v>
      </c>
      <c r="B173" s="22" t="s">
        <v>1275</v>
      </c>
      <c r="C173" s="853">
        <v>9.8249452134600346E-2</v>
      </c>
      <c r="D173"/>
      <c r="E173"/>
      <c r="F173" s="129"/>
      <c r="G173" s="129"/>
      <c r="H173"/>
      <c r="K173" s="62"/>
      <c r="L173" s="62"/>
      <c r="M173" s="62"/>
      <c r="N173" s="62"/>
    </row>
    <row r="174" spans="1:14" outlineLevel="1" x14ac:dyDescent="0.35">
      <c r="A174" s="22" t="s">
        <v>998</v>
      </c>
      <c r="D174"/>
      <c r="E174"/>
      <c r="F174" s="129"/>
      <c r="G174" s="129"/>
      <c r="H174"/>
      <c r="K174" s="62"/>
      <c r="L174" s="62"/>
      <c r="M174" s="62"/>
      <c r="N174" s="62"/>
    </row>
    <row r="175" spans="1:14" outlineLevel="1" x14ac:dyDescent="0.35">
      <c r="A175" s="22" t="s">
        <v>999</v>
      </c>
      <c r="D175"/>
      <c r="E175"/>
      <c r="F175" s="129"/>
      <c r="G175" s="129"/>
      <c r="H175"/>
      <c r="K175" s="62"/>
      <c r="L175" s="62"/>
      <c r="M175" s="62"/>
      <c r="N175" s="62"/>
    </row>
    <row r="176" spans="1:14" outlineLevel="1" x14ac:dyDescent="0.35">
      <c r="A176" s="22" t="s">
        <v>1000</v>
      </c>
      <c r="D176"/>
      <c r="E176"/>
      <c r="F176" s="129"/>
      <c r="G176" s="129"/>
      <c r="H176"/>
      <c r="K176" s="62"/>
      <c r="L176" s="62"/>
      <c r="M176" s="62"/>
      <c r="N176" s="62"/>
    </row>
    <row r="177" spans="1:14" outlineLevel="1" x14ac:dyDescent="0.35">
      <c r="A177" s="22" t="s">
        <v>1001</v>
      </c>
      <c r="D177"/>
      <c r="E177"/>
      <c r="F177" s="129"/>
      <c r="G177" s="129"/>
      <c r="H177"/>
      <c r="K177" s="62"/>
      <c r="L177" s="62"/>
      <c r="M177" s="62"/>
      <c r="N177" s="62"/>
    </row>
    <row r="178" spans="1:14" outlineLevel="1" x14ac:dyDescent="0.35">
      <c r="A178" s="22" t="s">
        <v>1002</v>
      </c>
    </row>
    <row r="179" spans="1:14" outlineLevel="1" x14ac:dyDescent="0.35">
      <c r="A179" s="22" t="s">
        <v>1003</v>
      </c>
    </row>
    <row r="241" spans="3:3" x14ac:dyDescent="0.35">
      <c r="C241" s="101"/>
    </row>
    <row r="242" spans="3:3" x14ac:dyDescent="0.35">
      <c r="C242" s="101"/>
    </row>
    <row r="243" spans="3:3" x14ac:dyDescent="0.35">
      <c r="C243" s="101"/>
    </row>
    <row r="244" spans="3:3" x14ac:dyDescent="0.35">
      <c r="C244" s="101"/>
    </row>
    <row r="245" spans="3:3" x14ac:dyDescent="0.35">
      <c r="C245" s="101"/>
    </row>
    <row r="258" spans="3:3" x14ac:dyDescent="0.35">
      <c r="C258" s="101"/>
    </row>
    <row r="259" spans="3:3" x14ac:dyDescent="0.35">
      <c r="C259" s="101"/>
    </row>
  </sheetData>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4"/>
  <sheetViews>
    <sheetView topLeftCell="C1" zoomScale="80" zoomScaleNormal="80" workbookViewId="0">
      <selection activeCell="C2" sqref="C2"/>
    </sheetView>
  </sheetViews>
  <sheetFormatPr baseColWidth="10" defaultColWidth="11.453125" defaultRowHeight="14.5" outlineLevelRow="1" x14ac:dyDescent="0.35"/>
  <cols>
    <col min="1" max="1" width="16.26953125" customWidth="1"/>
    <col min="2" max="2" width="89.81640625" style="22" bestFit="1" customWidth="1"/>
    <col min="3" max="3" width="134.7265625" style="2" customWidth="1"/>
    <col min="4" max="13" width="11.453125" style="2"/>
  </cols>
  <sheetData>
    <row r="1" spans="1:3" ht="31" x14ac:dyDescent="0.35">
      <c r="A1" s="19" t="s">
        <v>1004</v>
      </c>
      <c r="B1" s="19"/>
      <c r="C1" s="561" t="s">
        <v>1852</v>
      </c>
    </row>
    <row r="2" spans="1:3" x14ac:dyDescent="0.35">
      <c r="B2" s="20"/>
      <c r="C2" s="20"/>
    </row>
    <row r="3" spans="1:3" x14ac:dyDescent="0.35">
      <c r="A3" s="77" t="s">
        <v>1005</v>
      </c>
      <c r="B3" s="78"/>
      <c r="C3" s="20"/>
    </row>
    <row r="4" spans="1:3" x14ac:dyDescent="0.35">
      <c r="C4" s="20"/>
    </row>
    <row r="5" spans="1:3" ht="18.5" x14ac:dyDescent="0.35">
      <c r="A5" s="33" t="s">
        <v>31</v>
      </c>
      <c r="B5" s="33" t="s">
        <v>1006</v>
      </c>
      <c r="C5" s="79" t="s">
        <v>1811</v>
      </c>
    </row>
    <row r="6" spans="1:3" ht="89.25" customHeight="1" x14ac:dyDescent="0.35">
      <c r="A6" s="490" t="s">
        <v>1007</v>
      </c>
      <c r="B6" s="136" t="s">
        <v>1008</v>
      </c>
      <c r="C6" s="140" t="s">
        <v>1649</v>
      </c>
    </row>
    <row r="7" spans="1:3" x14ac:dyDescent="0.35">
      <c r="A7" s="135" t="s">
        <v>1009</v>
      </c>
      <c r="B7" s="136" t="s">
        <v>1010</v>
      </c>
      <c r="C7" s="140" t="s">
        <v>1270</v>
      </c>
    </row>
    <row r="8" spans="1:3" x14ac:dyDescent="0.35">
      <c r="A8" s="135"/>
      <c r="B8" s="136" t="s">
        <v>1650</v>
      </c>
      <c r="C8" s="140" t="s">
        <v>1651</v>
      </c>
    </row>
    <row r="9" spans="1:3" x14ac:dyDescent="0.35">
      <c r="A9" s="135" t="s">
        <v>1011</v>
      </c>
      <c r="B9" s="136" t="s">
        <v>1012</v>
      </c>
      <c r="C9" s="140" t="s">
        <v>1400</v>
      </c>
    </row>
    <row r="10" spans="1:3" x14ac:dyDescent="0.35">
      <c r="A10" s="135" t="s">
        <v>1013</v>
      </c>
      <c r="B10" s="136" t="s">
        <v>1014</v>
      </c>
      <c r="C10" s="140" t="s">
        <v>1271</v>
      </c>
    </row>
    <row r="11" spans="1:3" ht="44.25" customHeight="1" x14ac:dyDescent="0.35">
      <c r="A11" s="490" t="s">
        <v>1015</v>
      </c>
      <c r="B11" s="136" t="s">
        <v>1272</v>
      </c>
      <c r="C11" s="140" t="s">
        <v>1273</v>
      </c>
    </row>
    <row r="12" spans="1:3" ht="54.75" customHeight="1" x14ac:dyDescent="0.35">
      <c r="A12" s="490" t="s">
        <v>1016</v>
      </c>
      <c r="B12" s="136" t="s">
        <v>1017</v>
      </c>
      <c r="C12" s="140" t="s">
        <v>1274</v>
      </c>
    </row>
    <row r="13" spans="1:3" ht="102.75" customHeight="1" x14ac:dyDescent="0.35">
      <c r="A13" s="490" t="s">
        <v>1018</v>
      </c>
      <c r="B13" s="136" t="s">
        <v>1019</v>
      </c>
      <c r="C13" s="140" t="s">
        <v>1401</v>
      </c>
    </row>
    <row r="14" spans="1:3" ht="75" customHeight="1" x14ac:dyDescent="0.35">
      <c r="A14" s="135" t="s">
        <v>1020</v>
      </c>
      <c r="B14" s="136" t="s">
        <v>1021</v>
      </c>
      <c r="C14" s="697" t="s">
        <v>548</v>
      </c>
    </row>
    <row r="15" spans="1:3" ht="29" x14ac:dyDescent="0.35">
      <c r="A15" s="490" t="s">
        <v>1022</v>
      </c>
      <c r="B15" s="136" t="s">
        <v>1023</v>
      </c>
      <c r="C15" s="698"/>
    </row>
    <row r="16" spans="1:3" x14ac:dyDescent="0.35">
      <c r="A16" s="135" t="s">
        <v>1024</v>
      </c>
      <c r="B16" s="136" t="s">
        <v>1025</v>
      </c>
      <c r="C16" s="140" t="s">
        <v>1405</v>
      </c>
    </row>
    <row r="17" spans="1:3" ht="96.75" customHeight="1" x14ac:dyDescent="0.35">
      <c r="A17" s="490" t="s">
        <v>1026</v>
      </c>
      <c r="B17" s="138" t="s">
        <v>1027</v>
      </c>
      <c r="C17" s="140" t="s">
        <v>1406</v>
      </c>
    </row>
    <row r="18" spans="1:3" ht="314.25" customHeight="1" x14ac:dyDescent="0.35">
      <c r="A18" s="490" t="s">
        <v>1028</v>
      </c>
      <c r="B18" s="138" t="s">
        <v>1029</v>
      </c>
      <c r="C18" s="140" t="s">
        <v>1652</v>
      </c>
    </row>
    <row r="19" spans="1:3" ht="29.25" customHeight="1" x14ac:dyDescent="0.35">
      <c r="A19" s="490" t="s">
        <v>1030</v>
      </c>
      <c r="B19" s="138" t="s">
        <v>1031</v>
      </c>
      <c r="C19" s="140" t="s">
        <v>1278</v>
      </c>
    </row>
    <row r="20" spans="1:3" outlineLevel="1" x14ac:dyDescent="0.35">
      <c r="A20" s="135" t="s">
        <v>1032</v>
      </c>
      <c r="B20" s="139" t="s">
        <v>1276</v>
      </c>
      <c r="C20" s="140" t="s">
        <v>1277</v>
      </c>
    </row>
    <row r="21" spans="1:3" outlineLevel="1" x14ac:dyDescent="0.35">
      <c r="A21" s="135" t="s">
        <v>1033</v>
      </c>
      <c r="B21" s="139"/>
      <c r="C21" s="137"/>
    </row>
    <row r="22" spans="1:3" outlineLevel="1" x14ac:dyDescent="0.35">
      <c r="A22" s="135" t="s">
        <v>1034</v>
      </c>
      <c r="B22" s="139"/>
      <c r="C22" s="137"/>
    </row>
    <row r="23" spans="1:3" outlineLevel="1" x14ac:dyDescent="0.35">
      <c r="A23" s="135" t="s">
        <v>1035</v>
      </c>
      <c r="B23" s="139"/>
      <c r="C23" s="137"/>
    </row>
    <row r="24" spans="1:3" outlineLevel="1" x14ac:dyDescent="0.35">
      <c r="A24" s="135" t="s">
        <v>1036</v>
      </c>
      <c r="B24" s="139"/>
      <c r="C24" s="137"/>
    </row>
    <row r="25" spans="1:3" ht="18.5" x14ac:dyDescent="0.35">
      <c r="A25" s="33"/>
      <c r="B25" s="33" t="s">
        <v>1037</v>
      </c>
      <c r="C25" s="79" t="s">
        <v>1038</v>
      </c>
    </row>
    <row r="26" spans="1:3" x14ac:dyDescent="0.35">
      <c r="A26" s="1" t="s">
        <v>1039</v>
      </c>
      <c r="B26" s="39" t="s">
        <v>1040</v>
      </c>
      <c r="C26" s="22" t="s">
        <v>1041</v>
      </c>
    </row>
    <row r="27" spans="1:3" x14ac:dyDescent="0.35">
      <c r="A27" s="1" t="s">
        <v>1042</v>
      </c>
      <c r="B27" s="39" t="s">
        <v>1043</v>
      </c>
      <c r="C27" s="22" t="s">
        <v>1044</v>
      </c>
    </row>
    <row r="28" spans="1:3" x14ac:dyDescent="0.35">
      <c r="A28" s="1" t="s">
        <v>1045</v>
      </c>
      <c r="B28" s="39" t="s">
        <v>1046</v>
      </c>
      <c r="C28" s="22" t="s">
        <v>1047</v>
      </c>
    </row>
    <row r="29" spans="1:3" outlineLevel="1" x14ac:dyDescent="0.35">
      <c r="A29" s="1" t="s">
        <v>1039</v>
      </c>
      <c r="B29" s="38"/>
      <c r="C29" s="22"/>
    </row>
    <row r="30" spans="1:3" outlineLevel="1" x14ac:dyDescent="0.35">
      <c r="A30" s="1" t="s">
        <v>1048</v>
      </c>
      <c r="B30" s="38"/>
      <c r="C30" s="22"/>
    </row>
    <row r="31" spans="1:3" outlineLevel="1" x14ac:dyDescent="0.35">
      <c r="A31" s="1" t="s">
        <v>1049</v>
      </c>
      <c r="B31" s="39"/>
      <c r="C31" s="22"/>
    </row>
    <row r="32" spans="1:3" ht="18.5" x14ac:dyDescent="0.35">
      <c r="A32" s="33"/>
      <c r="B32" s="33" t="s">
        <v>1050</v>
      </c>
      <c r="C32" s="79" t="s">
        <v>1811</v>
      </c>
    </row>
    <row r="33" spans="1:3" x14ac:dyDescent="0.35">
      <c r="A33" s="1" t="s">
        <v>1051</v>
      </c>
      <c r="B33" s="35" t="s">
        <v>1052</v>
      </c>
      <c r="C33" s="22"/>
    </row>
    <row r="34" spans="1:3" x14ac:dyDescent="0.35">
      <c r="A34" s="1" t="s">
        <v>1053</v>
      </c>
      <c r="B34" s="38"/>
    </row>
    <row r="35" spans="1:3" x14ac:dyDescent="0.35">
      <c r="A35" s="1" t="s">
        <v>1054</v>
      </c>
      <c r="B35" s="38"/>
    </row>
    <row r="36" spans="1:3" x14ac:dyDescent="0.35">
      <c r="A36" s="1" t="s">
        <v>1055</v>
      </c>
      <c r="B36" s="38"/>
    </row>
    <row r="37" spans="1:3" x14ac:dyDescent="0.35">
      <c r="A37" s="1" t="s">
        <v>1056</v>
      </c>
      <c r="B37" s="38"/>
    </row>
    <row r="38" spans="1:3" x14ac:dyDescent="0.35">
      <c r="A38" s="1" t="s">
        <v>1057</v>
      </c>
      <c r="B38" s="38"/>
    </row>
    <row r="39" spans="1:3" x14ac:dyDescent="0.35">
      <c r="B39" s="38"/>
    </row>
    <row r="40" spans="1:3" x14ac:dyDescent="0.35">
      <c r="B40" s="38"/>
    </row>
    <row r="41" spans="1:3" x14ac:dyDescent="0.35">
      <c r="B41" s="38"/>
    </row>
    <row r="42" spans="1:3" x14ac:dyDescent="0.35">
      <c r="B42" s="38"/>
    </row>
    <row r="43" spans="1:3" x14ac:dyDescent="0.35">
      <c r="B43" s="38"/>
    </row>
    <row r="44" spans="1:3" x14ac:dyDescent="0.35">
      <c r="B44" s="38"/>
    </row>
    <row r="45" spans="1:3" x14ac:dyDescent="0.35">
      <c r="B45" s="38"/>
    </row>
    <row r="46" spans="1:3" x14ac:dyDescent="0.35">
      <c r="B46" s="38"/>
    </row>
    <row r="47" spans="1:3" x14ac:dyDescent="0.35">
      <c r="B47" s="38"/>
    </row>
    <row r="48" spans="1:3" x14ac:dyDescent="0.35">
      <c r="B48" s="38"/>
    </row>
    <row r="49" spans="2:2" x14ac:dyDescent="0.35">
      <c r="B49" s="38"/>
    </row>
    <row r="50" spans="2:2" x14ac:dyDescent="0.35">
      <c r="B50" s="38"/>
    </row>
    <row r="51" spans="2:2" x14ac:dyDescent="0.35">
      <c r="B51" s="38"/>
    </row>
    <row r="52" spans="2:2" x14ac:dyDescent="0.35">
      <c r="B52" s="38"/>
    </row>
    <row r="53" spans="2:2" x14ac:dyDescent="0.35">
      <c r="B53" s="38"/>
    </row>
    <row r="54" spans="2:2" x14ac:dyDescent="0.35">
      <c r="B54" s="38"/>
    </row>
    <row r="55" spans="2:2" x14ac:dyDescent="0.35">
      <c r="B55" s="38"/>
    </row>
    <row r="56" spans="2:2" x14ac:dyDescent="0.35">
      <c r="B56" s="38"/>
    </row>
    <row r="57" spans="2:2" x14ac:dyDescent="0.35">
      <c r="B57" s="38"/>
    </row>
    <row r="58" spans="2:2" x14ac:dyDescent="0.35">
      <c r="B58" s="38"/>
    </row>
    <row r="59" spans="2:2" x14ac:dyDescent="0.35">
      <c r="B59" s="38"/>
    </row>
    <row r="60" spans="2:2" x14ac:dyDescent="0.35">
      <c r="B60" s="38"/>
    </row>
    <row r="61" spans="2:2" x14ac:dyDescent="0.35">
      <c r="B61" s="38"/>
    </row>
    <row r="62" spans="2:2" x14ac:dyDescent="0.35">
      <c r="B62" s="38"/>
    </row>
    <row r="63" spans="2:2" x14ac:dyDescent="0.35">
      <c r="B63" s="38"/>
    </row>
    <row r="64" spans="2:2" x14ac:dyDescent="0.35">
      <c r="B64" s="38"/>
    </row>
    <row r="65" spans="2:2" x14ac:dyDescent="0.35">
      <c r="B65" s="38"/>
    </row>
    <row r="66" spans="2:2" x14ac:dyDescent="0.35">
      <c r="B66" s="38"/>
    </row>
    <row r="67" spans="2:2" x14ac:dyDescent="0.35">
      <c r="B67" s="38"/>
    </row>
    <row r="68" spans="2:2" x14ac:dyDescent="0.35">
      <c r="B68" s="38"/>
    </row>
    <row r="69" spans="2:2" x14ac:dyDescent="0.35">
      <c r="B69" s="38"/>
    </row>
    <row r="70" spans="2:2" x14ac:dyDescent="0.35">
      <c r="B70" s="38"/>
    </row>
    <row r="71" spans="2:2" x14ac:dyDescent="0.35">
      <c r="B71" s="38"/>
    </row>
    <row r="72" spans="2:2" x14ac:dyDescent="0.35">
      <c r="B72" s="38"/>
    </row>
    <row r="73" spans="2:2" x14ac:dyDescent="0.35">
      <c r="B73" s="38"/>
    </row>
    <row r="74" spans="2:2" x14ac:dyDescent="0.35">
      <c r="B74" s="38"/>
    </row>
    <row r="75" spans="2:2" x14ac:dyDescent="0.35">
      <c r="B75" s="38"/>
    </row>
    <row r="76" spans="2:2" x14ac:dyDescent="0.35">
      <c r="B76" s="38"/>
    </row>
    <row r="77" spans="2:2" x14ac:dyDescent="0.35">
      <c r="B77" s="38"/>
    </row>
    <row r="78" spans="2:2" x14ac:dyDescent="0.35">
      <c r="B78" s="38"/>
    </row>
    <row r="79" spans="2:2" x14ac:dyDescent="0.35">
      <c r="B79" s="38"/>
    </row>
    <row r="80" spans="2:2" x14ac:dyDescent="0.35">
      <c r="B80" s="38"/>
    </row>
    <row r="81" spans="2:2" x14ac:dyDescent="0.35">
      <c r="B81" s="38"/>
    </row>
    <row r="82" spans="2:2" x14ac:dyDescent="0.35">
      <c r="B82" s="38"/>
    </row>
    <row r="83" spans="2:2" x14ac:dyDescent="0.35">
      <c r="B83" s="38"/>
    </row>
    <row r="84" spans="2:2" x14ac:dyDescent="0.35">
      <c r="B84" s="20"/>
    </row>
    <row r="85" spans="2:2" x14ac:dyDescent="0.35">
      <c r="B85" s="20"/>
    </row>
    <row r="86" spans="2:2" x14ac:dyDescent="0.35">
      <c r="B86" s="20"/>
    </row>
    <row r="87" spans="2:2" x14ac:dyDescent="0.35">
      <c r="B87" s="20"/>
    </row>
    <row r="88" spans="2:2" x14ac:dyDescent="0.35">
      <c r="B88" s="20"/>
    </row>
    <row r="89" spans="2:2" x14ac:dyDescent="0.35">
      <c r="B89" s="20"/>
    </row>
    <row r="90" spans="2:2" x14ac:dyDescent="0.35">
      <c r="B90" s="20"/>
    </row>
    <row r="91" spans="2:2" x14ac:dyDescent="0.35">
      <c r="B91" s="20"/>
    </row>
    <row r="92" spans="2:2" x14ac:dyDescent="0.35">
      <c r="B92" s="20"/>
    </row>
    <row r="93" spans="2:2" x14ac:dyDescent="0.35">
      <c r="B93" s="20"/>
    </row>
    <row r="94" spans="2:2" x14ac:dyDescent="0.35">
      <c r="B94" s="38"/>
    </row>
    <row r="95" spans="2:2" x14ac:dyDescent="0.35">
      <c r="B95" s="38"/>
    </row>
    <row r="96" spans="2:2" x14ac:dyDescent="0.35">
      <c r="B96" s="38"/>
    </row>
    <row r="97" spans="2:2" x14ac:dyDescent="0.35">
      <c r="B97" s="38"/>
    </row>
    <row r="98" spans="2:2" x14ac:dyDescent="0.35">
      <c r="B98" s="38"/>
    </row>
    <row r="99" spans="2:2" x14ac:dyDescent="0.35">
      <c r="B99" s="38"/>
    </row>
    <row r="100" spans="2:2" x14ac:dyDescent="0.35">
      <c r="B100" s="38"/>
    </row>
    <row r="101" spans="2:2" x14ac:dyDescent="0.35">
      <c r="B101" s="38"/>
    </row>
    <row r="102" spans="2:2" x14ac:dyDescent="0.35">
      <c r="B102" s="18"/>
    </row>
    <row r="103" spans="2:2" x14ac:dyDescent="0.35">
      <c r="B103" s="38"/>
    </row>
    <row r="104" spans="2:2" x14ac:dyDescent="0.35">
      <c r="B104" s="38"/>
    </row>
    <row r="105" spans="2:2" x14ac:dyDescent="0.35">
      <c r="B105" s="38"/>
    </row>
    <row r="106" spans="2:2" x14ac:dyDescent="0.35">
      <c r="B106" s="38"/>
    </row>
    <row r="107" spans="2:2" x14ac:dyDescent="0.35">
      <c r="B107" s="38"/>
    </row>
    <row r="108" spans="2:2" x14ac:dyDescent="0.35">
      <c r="B108" s="38"/>
    </row>
    <row r="109" spans="2:2" x14ac:dyDescent="0.35">
      <c r="B109" s="38"/>
    </row>
    <row r="110" spans="2:2" x14ac:dyDescent="0.35">
      <c r="B110" s="38"/>
    </row>
    <row r="111" spans="2:2" x14ac:dyDescent="0.35">
      <c r="B111" s="38"/>
    </row>
    <row r="112" spans="2:2" x14ac:dyDescent="0.35">
      <c r="B112" s="38"/>
    </row>
    <row r="113" spans="2:2" x14ac:dyDescent="0.35">
      <c r="B113" s="38"/>
    </row>
    <row r="114" spans="2:2" x14ac:dyDescent="0.35">
      <c r="B114" s="38"/>
    </row>
    <row r="115" spans="2:2" x14ac:dyDescent="0.35">
      <c r="B115" s="38"/>
    </row>
    <row r="116" spans="2:2" x14ac:dyDescent="0.35">
      <c r="B116" s="38"/>
    </row>
    <row r="117" spans="2:2" x14ac:dyDescent="0.35">
      <c r="B117" s="38"/>
    </row>
    <row r="118" spans="2:2" x14ac:dyDescent="0.35">
      <c r="B118" s="38"/>
    </row>
    <row r="119" spans="2:2" x14ac:dyDescent="0.35">
      <c r="B119" s="38"/>
    </row>
    <row r="121" spans="2:2" x14ac:dyDescent="0.35">
      <c r="B121" s="38"/>
    </row>
    <row r="122" spans="2:2" x14ac:dyDescent="0.35">
      <c r="B122" s="38"/>
    </row>
    <row r="123" spans="2:2" x14ac:dyDescent="0.35">
      <c r="B123" s="38"/>
    </row>
    <row r="128" spans="2:2" x14ac:dyDescent="0.35">
      <c r="B128" s="28"/>
    </row>
    <row r="129" spans="2:2" x14ac:dyDescent="0.35">
      <c r="B129" s="80"/>
    </row>
    <row r="135" spans="2:2" x14ac:dyDescent="0.35">
      <c r="B135" s="39"/>
    </row>
    <row r="136" spans="2:2" x14ac:dyDescent="0.35">
      <c r="B136" s="38"/>
    </row>
    <row r="138" spans="2:2" x14ac:dyDescent="0.35">
      <c r="B138" s="38"/>
    </row>
    <row r="139" spans="2:2" x14ac:dyDescent="0.35">
      <c r="B139" s="38"/>
    </row>
    <row r="140" spans="2:2" x14ac:dyDescent="0.35">
      <c r="B140" s="38"/>
    </row>
    <row r="141" spans="2:2" x14ac:dyDescent="0.35">
      <c r="B141" s="38"/>
    </row>
    <row r="142" spans="2:2" x14ac:dyDescent="0.35">
      <c r="B142" s="38"/>
    </row>
    <row r="143" spans="2:2" x14ac:dyDescent="0.35">
      <c r="B143" s="38"/>
    </row>
    <row r="144" spans="2:2" x14ac:dyDescent="0.35">
      <c r="B144" s="38"/>
    </row>
    <row r="145" spans="2:2" x14ac:dyDescent="0.35">
      <c r="B145" s="38"/>
    </row>
    <row r="146" spans="2:2" x14ac:dyDescent="0.35">
      <c r="B146" s="38"/>
    </row>
    <row r="147" spans="2:2" x14ac:dyDescent="0.35">
      <c r="B147" s="38"/>
    </row>
    <row r="148" spans="2:2" x14ac:dyDescent="0.35">
      <c r="B148" s="38"/>
    </row>
    <row r="149" spans="2:2" x14ac:dyDescent="0.35">
      <c r="B149" s="38"/>
    </row>
    <row r="174" spans="3:3" x14ac:dyDescent="0.35">
      <c r="C174" s="2">
        <f>512+46</f>
        <v>558</v>
      </c>
    </row>
    <row r="177" spans="3:3" x14ac:dyDescent="0.35">
      <c r="C177" s="2">
        <v>6600</v>
      </c>
    </row>
    <row r="246" spans="2:2" x14ac:dyDescent="0.35">
      <c r="B246" s="35"/>
    </row>
    <row r="247" spans="2:2" x14ac:dyDescent="0.35">
      <c r="B247" s="38"/>
    </row>
    <row r="248" spans="2:2" x14ac:dyDescent="0.35">
      <c r="B248" s="38"/>
    </row>
    <row r="251" spans="2:2" x14ac:dyDescent="0.35">
      <c r="B251" s="38"/>
    </row>
    <row r="267" spans="2:2" x14ac:dyDescent="0.35">
      <c r="B267" s="35"/>
    </row>
    <row r="297" spans="2:2" x14ac:dyDescent="0.35">
      <c r="B297" s="28"/>
    </row>
    <row r="298" spans="2:2" x14ac:dyDescent="0.35">
      <c r="B298" s="38"/>
    </row>
    <row r="300" spans="2:2" x14ac:dyDescent="0.35">
      <c r="B300" s="38"/>
    </row>
    <row r="301" spans="2:2" x14ac:dyDescent="0.35">
      <c r="B301" s="38"/>
    </row>
    <row r="302" spans="2:2" x14ac:dyDescent="0.35">
      <c r="B302" s="38"/>
    </row>
    <row r="303" spans="2:2" x14ac:dyDescent="0.35">
      <c r="B303" s="38"/>
    </row>
    <row r="304" spans="2:2" x14ac:dyDescent="0.35">
      <c r="B304" s="38"/>
    </row>
    <row r="305" spans="2:2" x14ac:dyDescent="0.35">
      <c r="B305" s="38"/>
    </row>
    <row r="306" spans="2:2" x14ac:dyDescent="0.35">
      <c r="B306" s="38"/>
    </row>
    <row r="307" spans="2:2" x14ac:dyDescent="0.35">
      <c r="B307" s="38"/>
    </row>
    <row r="308" spans="2:2" x14ac:dyDescent="0.35">
      <c r="B308" s="38"/>
    </row>
    <row r="309" spans="2:2" x14ac:dyDescent="0.35">
      <c r="B309" s="38"/>
    </row>
    <row r="310" spans="2:2" x14ac:dyDescent="0.35">
      <c r="B310" s="38"/>
    </row>
    <row r="311" spans="2:2" x14ac:dyDescent="0.35">
      <c r="B311" s="38"/>
    </row>
    <row r="323" spans="2:2" x14ac:dyDescent="0.35">
      <c r="B323" s="38"/>
    </row>
    <row r="324" spans="2:2" x14ac:dyDescent="0.35">
      <c r="B324" s="38"/>
    </row>
    <row r="325" spans="2:2" x14ac:dyDescent="0.35">
      <c r="B325" s="38"/>
    </row>
    <row r="326" spans="2:2" x14ac:dyDescent="0.35">
      <c r="B326" s="38"/>
    </row>
    <row r="327" spans="2:2" x14ac:dyDescent="0.35">
      <c r="B327" s="38"/>
    </row>
    <row r="328" spans="2:2" x14ac:dyDescent="0.35">
      <c r="B328" s="38"/>
    </row>
    <row r="329" spans="2:2" x14ac:dyDescent="0.35">
      <c r="B329" s="38"/>
    </row>
    <row r="330" spans="2:2" x14ac:dyDescent="0.35">
      <c r="B330" s="38"/>
    </row>
    <row r="331" spans="2:2" x14ac:dyDescent="0.35">
      <c r="B331" s="38"/>
    </row>
    <row r="333" spans="2:2" x14ac:dyDescent="0.35">
      <c r="B333" s="38"/>
    </row>
    <row r="334" spans="2:2" x14ac:dyDescent="0.35">
      <c r="B334" s="38"/>
    </row>
    <row r="335" spans="2:2" x14ac:dyDescent="0.35">
      <c r="B335" s="38"/>
    </row>
    <row r="336" spans="2:2" x14ac:dyDescent="0.35">
      <c r="B336" s="38"/>
    </row>
    <row r="337" spans="2:2" x14ac:dyDescent="0.35">
      <c r="B337" s="38"/>
    </row>
    <row r="339" spans="2:2" x14ac:dyDescent="0.35">
      <c r="B339" s="38"/>
    </row>
    <row r="342" spans="2:2" x14ac:dyDescent="0.35">
      <c r="B342" s="38"/>
    </row>
    <row r="345" spans="2:2" x14ac:dyDescent="0.35">
      <c r="B345" s="38"/>
    </row>
    <row r="346" spans="2:2" x14ac:dyDescent="0.35">
      <c r="B346" s="38"/>
    </row>
    <row r="347" spans="2:2" x14ac:dyDescent="0.35">
      <c r="B347" s="38"/>
    </row>
    <row r="348" spans="2:2" x14ac:dyDescent="0.35">
      <c r="B348" s="38"/>
    </row>
    <row r="349" spans="2:2" x14ac:dyDescent="0.35">
      <c r="B349" s="38"/>
    </row>
    <row r="350" spans="2:2" x14ac:dyDescent="0.35">
      <c r="B350" s="38"/>
    </row>
    <row r="351" spans="2:2" x14ac:dyDescent="0.35">
      <c r="B351" s="38"/>
    </row>
    <row r="352" spans="2:2" x14ac:dyDescent="0.35">
      <c r="B352" s="38"/>
    </row>
    <row r="353" spans="2:2" x14ac:dyDescent="0.35">
      <c r="B353" s="38"/>
    </row>
    <row r="354" spans="2:2" x14ac:dyDescent="0.35">
      <c r="B354" s="38"/>
    </row>
    <row r="355" spans="2:2" x14ac:dyDescent="0.35">
      <c r="B355" s="38"/>
    </row>
    <row r="356" spans="2:2" x14ac:dyDescent="0.35">
      <c r="B356" s="38"/>
    </row>
    <row r="357" spans="2:2" x14ac:dyDescent="0.35">
      <c r="B357" s="38"/>
    </row>
    <row r="358" spans="2:2" x14ac:dyDescent="0.35">
      <c r="B358" s="38"/>
    </row>
    <row r="359" spans="2:2" x14ac:dyDescent="0.35">
      <c r="B359" s="38"/>
    </row>
    <row r="360" spans="2:2" x14ac:dyDescent="0.35">
      <c r="B360" s="38"/>
    </row>
    <row r="361" spans="2:2" x14ac:dyDescent="0.35">
      <c r="B361" s="38"/>
    </row>
    <row r="362" spans="2:2" x14ac:dyDescent="0.35">
      <c r="B362" s="38"/>
    </row>
    <row r="363" spans="2:2" x14ac:dyDescent="0.35">
      <c r="B363" s="38"/>
    </row>
    <row r="367" spans="2:2" x14ac:dyDescent="0.35">
      <c r="B367" s="28"/>
    </row>
    <row r="384" spans="2:2" x14ac:dyDescent="0.35">
      <c r="B384" s="81"/>
    </row>
  </sheetData>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A174"/>
  <sheetViews>
    <sheetView zoomScale="60" zoomScaleNormal="60" workbookViewId="0">
      <selection activeCell="A18" sqref="A18"/>
    </sheetView>
  </sheetViews>
  <sheetFormatPr baseColWidth="10" defaultColWidth="9.1796875" defaultRowHeight="14.5" x14ac:dyDescent="0.35"/>
  <cols>
    <col min="1" max="1" width="242" style="2" customWidth="1"/>
    <col min="2" max="16384" width="9.1796875" style="2"/>
  </cols>
  <sheetData>
    <row r="1" spans="1:1" ht="31" x14ac:dyDescent="0.35">
      <c r="A1" s="19" t="s">
        <v>1058</v>
      </c>
    </row>
    <row r="3" spans="1:1" ht="15" x14ac:dyDescent="0.35">
      <c r="A3" s="82"/>
    </row>
    <row r="4" spans="1:1" ht="34" x14ac:dyDescent="0.35">
      <c r="A4" s="83" t="s">
        <v>1059</v>
      </c>
    </row>
    <row r="5" spans="1:1" ht="34" x14ac:dyDescent="0.35">
      <c r="A5" s="83" t="s">
        <v>1060</v>
      </c>
    </row>
    <row r="6" spans="1:1" ht="34" x14ac:dyDescent="0.35">
      <c r="A6" s="83" t="s">
        <v>1061</v>
      </c>
    </row>
    <row r="7" spans="1:1" ht="17" x14ac:dyDescent="0.35">
      <c r="A7" s="83"/>
    </row>
    <row r="8" spans="1:1" ht="18.5" x14ac:dyDescent="0.35">
      <c r="A8" s="84" t="s">
        <v>1062</v>
      </c>
    </row>
    <row r="9" spans="1:1" ht="34" x14ac:dyDescent="0.4">
      <c r="A9" s="93" t="s">
        <v>1225</v>
      </c>
    </row>
    <row r="10" spans="1:1" ht="68" x14ac:dyDescent="0.35">
      <c r="A10" s="86" t="s">
        <v>1063</v>
      </c>
    </row>
    <row r="11" spans="1:1" ht="34" x14ac:dyDescent="0.35">
      <c r="A11" s="86" t="s">
        <v>1064</v>
      </c>
    </row>
    <row r="12" spans="1:1" ht="17" x14ac:dyDescent="0.35">
      <c r="A12" s="86" t="s">
        <v>1065</v>
      </c>
    </row>
    <row r="13" spans="1:1" ht="17" x14ac:dyDescent="0.35">
      <c r="A13" s="86" t="s">
        <v>1066</v>
      </c>
    </row>
    <row r="14" spans="1:1" ht="17" x14ac:dyDescent="0.35">
      <c r="A14" s="86" t="s">
        <v>1067</v>
      </c>
    </row>
    <row r="15" spans="1:1" ht="17" x14ac:dyDescent="0.35">
      <c r="A15" s="86"/>
    </row>
    <row r="16" spans="1:1" ht="18.5" x14ac:dyDescent="0.35">
      <c r="A16" s="84" t="s">
        <v>1068</v>
      </c>
    </row>
    <row r="17" spans="1:1" ht="17" x14ac:dyDescent="0.35">
      <c r="A17" s="87" t="s">
        <v>1069</v>
      </c>
    </row>
    <row r="18" spans="1:1" ht="34" x14ac:dyDescent="0.35">
      <c r="A18" s="88" t="s">
        <v>1070</v>
      </c>
    </row>
    <row r="19" spans="1:1" ht="34" x14ac:dyDescent="0.35">
      <c r="A19" s="88" t="s">
        <v>1071</v>
      </c>
    </row>
    <row r="20" spans="1:1" ht="51" x14ac:dyDescent="0.35">
      <c r="A20" s="88" t="s">
        <v>1072</v>
      </c>
    </row>
    <row r="21" spans="1:1" ht="85" x14ac:dyDescent="0.35">
      <c r="A21" s="88" t="s">
        <v>1073</v>
      </c>
    </row>
    <row r="22" spans="1:1" ht="51" x14ac:dyDescent="0.35">
      <c r="A22" s="88" t="s">
        <v>1074</v>
      </c>
    </row>
    <row r="23" spans="1:1" ht="34" x14ac:dyDescent="0.35">
      <c r="A23" s="88" t="s">
        <v>1075</v>
      </c>
    </row>
    <row r="24" spans="1:1" ht="17" x14ac:dyDescent="0.35">
      <c r="A24" s="88" t="s">
        <v>1076</v>
      </c>
    </row>
    <row r="25" spans="1:1" ht="17" x14ac:dyDescent="0.35">
      <c r="A25" s="87" t="s">
        <v>1077</v>
      </c>
    </row>
    <row r="26" spans="1:1" ht="51" x14ac:dyDescent="0.4">
      <c r="A26" s="89" t="s">
        <v>1078</v>
      </c>
    </row>
    <row r="27" spans="1:1" ht="17" x14ac:dyDescent="0.4">
      <c r="A27" s="89" t="s">
        <v>1079</v>
      </c>
    </row>
    <row r="28" spans="1:1" ht="17" x14ac:dyDescent="0.35">
      <c r="A28" s="87" t="s">
        <v>1080</v>
      </c>
    </row>
    <row r="29" spans="1:1" ht="34" x14ac:dyDescent="0.35">
      <c r="A29" s="88" t="s">
        <v>1081</v>
      </c>
    </row>
    <row r="30" spans="1:1" ht="34" x14ac:dyDescent="0.35">
      <c r="A30" s="88" t="s">
        <v>1082</v>
      </c>
    </row>
    <row r="31" spans="1:1" ht="34" x14ac:dyDescent="0.35">
      <c r="A31" s="88" t="s">
        <v>1083</v>
      </c>
    </row>
    <row r="32" spans="1:1" ht="34" x14ac:dyDescent="0.35">
      <c r="A32" s="88" t="s">
        <v>1084</v>
      </c>
    </row>
    <row r="33" spans="1:1" ht="17" x14ac:dyDescent="0.35">
      <c r="A33" s="88"/>
    </row>
    <row r="34" spans="1:1" ht="18.5" x14ac:dyDescent="0.35">
      <c r="A34" s="84" t="s">
        <v>1085</v>
      </c>
    </row>
    <row r="35" spans="1:1" ht="17" x14ac:dyDescent="0.35">
      <c r="A35" s="87" t="s">
        <v>1086</v>
      </c>
    </row>
    <row r="36" spans="1:1" ht="34" x14ac:dyDescent="0.35">
      <c r="A36" s="88" t="s">
        <v>1087</v>
      </c>
    </row>
    <row r="37" spans="1:1" ht="34" x14ac:dyDescent="0.35">
      <c r="A37" s="88" t="s">
        <v>1088</v>
      </c>
    </row>
    <row r="38" spans="1:1" ht="34" x14ac:dyDescent="0.35">
      <c r="A38" s="88" t="s">
        <v>1089</v>
      </c>
    </row>
    <row r="39" spans="1:1" ht="17" x14ac:dyDescent="0.35">
      <c r="A39" s="88" t="s">
        <v>1090</v>
      </c>
    </row>
    <row r="40" spans="1:1" ht="17" x14ac:dyDescent="0.35">
      <c r="A40" s="88" t="s">
        <v>1091</v>
      </c>
    </row>
    <row r="41" spans="1:1" ht="17" x14ac:dyDescent="0.35">
      <c r="A41" s="87" t="s">
        <v>1092</v>
      </c>
    </row>
    <row r="42" spans="1:1" ht="17" x14ac:dyDescent="0.35">
      <c r="A42" s="88" t="s">
        <v>1093</v>
      </c>
    </row>
    <row r="43" spans="1:1" ht="17" x14ac:dyDescent="0.4">
      <c r="A43" s="89" t="s">
        <v>1094</v>
      </c>
    </row>
    <row r="44" spans="1:1" ht="17" x14ac:dyDescent="0.35">
      <c r="A44" s="87" t="s">
        <v>1095</v>
      </c>
    </row>
    <row r="45" spans="1:1" ht="34" x14ac:dyDescent="0.4">
      <c r="A45" s="89" t="s">
        <v>1096</v>
      </c>
    </row>
    <row r="46" spans="1:1" ht="34" x14ac:dyDescent="0.35">
      <c r="A46" s="88" t="s">
        <v>1097</v>
      </c>
    </row>
    <row r="47" spans="1:1" ht="34" x14ac:dyDescent="0.35">
      <c r="A47" s="88" t="s">
        <v>1098</v>
      </c>
    </row>
    <row r="48" spans="1:1" ht="17" x14ac:dyDescent="0.35">
      <c r="A48" s="88" t="s">
        <v>1099</v>
      </c>
    </row>
    <row r="49" spans="1:1" ht="17" x14ac:dyDescent="0.4">
      <c r="A49" s="89" t="s">
        <v>1100</v>
      </c>
    </row>
    <row r="50" spans="1:1" ht="17" x14ac:dyDescent="0.35">
      <c r="A50" s="87" t="s">
        <v>1101</v>
      </c>
    </row>
    <row r="51" spans="1:1" ht="34" x14ac:dyDescent="0.4">
      <c r="A51" s="89" t="s">
        <v>1102</v>
      </c>
    </row>
    <row r="52" spans="1:1" ht="17" x14ac:dyDescent="0.35">
      <c r="A52" s="88" t="s">
        <v>1103</v>
      </c>
    </row>
    <row r="53" spans="1:1" ht="34" x14ac:dyDescent="0.4">
      <c r="A53" s="89" t="s">
        <v>1104</v>
      </c>
    </row>
    <row r="54" spans="1:1" ht="17" x14ac:dyDescent="0.35">
      <c r="A54" s="87" t="s">
        <v>1105</v>
      </c>
    </row>
    <row r="55" spans="1:1" ht="17" x14ac:dyDescent="0.4">
      <c r="A55" s="89" t="s">
        <v>1106</v>
      </c>
    </row>
    <row r="56" spans="1:1" ht="34" x14ac:dyDescent="0.35">
      <c r="A56" s="88" t="s">
        <v>1107</v>
      </c>
    </row>
    <row r="57" spans="1:1" ht="17" x14ac:dyDescent="0.35">
      <c r="A57" s="88" t="s">
        <v>1108</v>
      </c>
    </row>
    <row r="58" spans="1:1" ht="17" x14ac:dyDescent="0.35">
      <c r="A58" s="88" t="s">
        <v>1109</v>
      </c>
    </row>
    <row r="59" spans="1:1" ht="17" x14ac:dyDescent="0.35">
      <c r="A59" s="87" t="s">
        <v>1110</v>
      </c>
    </row>
    <row r="60" spans="1:1" ht="17" x14ac:dyDescent="0.35">
      <c r="A60" s="88" t="s">
        <v>1111</v>
      </c>
    </row>
    <row r="61" spans="1:1" ht="17" x14ac:dyDescent="0.35">
      <c r="A61" s="90"/>
    </row>
    <row r="62" spans="1:1" ht="18.5" x14ac:dyDescent="0.35">
      <c r="A62" s="84" t="s">
        <v>1112</v>
      </c>
    </row>
    <row r="63" spans="1:1" ht="17" x14ac:dyDescent="0.35">
      <c r="A63" s="87" t="s">
        <v>1113</v>
      </c>
    </row>
    <row r="64" spans="1:1" ht="34" x14ac:dyDescent="0.35">
      <c r="A64" s="88" t="s">
        <v>1114</v>
      </c>
    </row>
    <row r="65" spans="1:1" ht="17" x14ac:dyDescent="0.35">
      <c r="A65" s="88" t="s">
        <v>1115</v>
      </c>
    </row>
    <row r="66" spans="1:1" ht="34" x14ac:dyDescent="0.35">
      <c r="A66" s="86" t="s">
        <v>1116</v>
      </c>
    </row>
    <row r="67" spans="1:1" ht="34" x14ac:dyDescent="0.35">
      <c r="A67" s="86" t="s">
        <v>1117</v>
      </c>
    </row>
    <row r="68" spans="1:1" ht="34" x14ac:dyDescent="0.35">
      <c r="A68" s="86" t="s">
        <v>1118</v>
      </c>
    </row>
    <row r="69" spans="1:1" ht="17" x14ac:dyDescent="0.35">
      <c r="A69" s="91" t="s">
        <v>1119</v>
      </c>
    </row>
    <row r="70" spans="1:1" ht="34" x14ac:dyDescent="0.35">
      <c r="A70" s="86" t="s">
        <v>1120</v>
      </c>
    </row>
    <row r="71" spans="1:1" ht="17" x14ac:dyDescent="0.35">
      <c r="A71" s="86" t="s">
        <v>1121</v>
      </c>
    </row>
    <row r="72" spans="1:1" ht="17" x14ac:dyDescent="0.35">
      <c r="A72" s="91" t="s">
        <v>1122</v>
      </c>
    </row>
    <row r="73" spans="1:1" ht="17" x14ac:dyDescent="0.35">
      <c r="A73" s="86" t="s">
        <v>1123</v>
      </c>
    </row>
    <row r="74" spans="1:1" ht="17" x14ac:dyDescent="0.35">
      <c r="A74" s="91" t="s">
        <v>1124</v>
      </c>
    </row>
    <row r="75" spans="1:1" ht="34" x14ac:dyDescent="0.35">
      <c r="A75" s="86" t="s">
        <v>1125</v>
      </c>
    </row>
    <row r="76" spans="1:1" ht="17" x14ac:dyDescent="0.35">
      <c r="A76" s="86" t="s">
        <v>1126</v>
      </c>
    </row>
    <row r="77" spans="1:1" ht="51" x14ac:dyDescent="0.35">
      <c r="A77" s="86" t="s">
        <v>1127</v>
      </c>
    </row>
    <row r="78" spans="1:1" ht="17" x14ac:dyDescent="0.35">
      <c r="A78" s="91" t="s">
        <v>1128</v>
      </c>
    </row>
    <row r="79" spans="1:1" ht="17" x14ac:dyDescent="0.4">
      <c r="A79" s="85" t="s">
        <v>1129</v>
      </c>
    </row>
    <row r="80" spans="1:1" ht="17" x14ac:dyDescent="0.35">
      <c r="A80" s="91" t="s">
        <v>1130</v>
      </c>
    </row>
    <row r="81" spans="1:1" ht="34" x14ac:dyDescent="0.35">
      <c r="A81" s="86" t="s">
        <v>1131</v>
      </c>
    </row>
    <row r="82" spans="1:1" ht="34" x14ac:dyDescent="0.35">
      <c r="A82" s="86" t="s">
        <v>1132</v>
      </c>
    </row>
    <row r="83" spans="1:1" ht="34" x14ac:dyDescent="0.35">
      <c r="A83" s="86" t="s">
        <v>1133</v>
      </c>
    </row>
    <row r="84" spans="1:1" ht="34" x14ac:dyDescent="0.35">
      <c r="A84" s="86" t="s">
        <v>1134</v>
      </c>
    </row>
    <row r="85" spans="1:1" ht="34" x14ac:dyDescent="0.35">
      <c r="A85" s="86" t="s">
        <v>1135</v>
      </c>
    </row>
    <row r="86" spans="1:1" ht="17" x14ac:dyDescent="0.35">
      <c r="A86" s="91" t="s">
        <v>1136</v>
      </c>
    </row>
    <row r="87" spans="1:1" ht="17" x14ac:dyDescent="0.35">
      <c r="A87" s="86" t="s">
        <v>1137</v>
      </c>
    </row>
    <row r="88" spans="1:1" ht="17" x14ac:dyDescent="0.35">
      <c r="A88" s="86" t="s">
        <v>1138</v>
      </c>
    </row>
    <row r="89" spans="1:1" ht="17" x14ac:dyDescent="0.35">
      <c r="A89" s="91" t="s">
        <v>1139</v>
      </c>
    </row>
    <row r="90" spans="1:1" ht="34" x14ac:dyDescent="0.35">
      <c r="A90" s="86" t="s">
        <v>1140</v>
      </c>
    </row>
    <row r="91" spans="1:1" ht="17" x14ac:dyDescent="0.35">
      <c r="A91" s="91" t="s">
        <v>1141</v>
      </c>
    </row>
    <row r="92" spans="1:1" ht="17" x14ac:dyDescent="0.4">
      <c r="A92" s="85" t="s">
        <v>1142</v>
      </c>
    </row>
    <row r="93" spans="1:1" ht="17" x14ac:dyDescent="0.35">
      <c r="A93" s="86" t="s">
        <v>1143</v>
      </c>
    </row>
    <row r="94" spans="1:1" ht="17" x14ac:dyDescent="0.35">
      <c r="A94" s="86"/>
    </row>
    <row r="95" spans="1:1" ht="18.5" x14ac:dyDescent="0.35">
      <c r="A95" s="84" t="s">
        <v>1144</v>
      </c>
    </row>
    <row r="96" spans="1:1" ht="34" x14ac:dyDescent="0.4">
      <c r="A96" s="85" t="s">
        <v>1145</v>
      </c>
    </row>
    <row r="97" spans="1:1" ht="17" x14ac:dyDescent="0.4">
      <c r="A97" s="85" t="s">
        <v>1146</v>
      </c>
    </row>
    <row r="98" spans="1:1" ht="17" x14ac:dyDescent="0.35">
      <c r="A98" s="91" t="s">
        <v>1147</v>
      </c>
    </row>
    <row r="99" spans="1:1" ht="17" x14ac:dyDescent="0.35">
      <c r="A99" s="83" t="s">
        <v>1148</v>
      </c>
    </row>
    <row r="100" spans="1:1" ht="17" x14ac:dyDescent="0.35">
      <c r="A100" s="86" t="s">
        <v>1149</v>
      </c>
    </row>
    <row r="101" spans="1:1" ht="17" x14ac:dyDescent="0.35">
      <c r="A101" s="86" t="s">
        <v>1150</v>
      </c>
    </row>
    <row r="102" spans="1:1" ht="17" x14ac:dyDescent="0.35">
      <c r="A102" s="86" t="s">
        <v>1151</v>
      </c>
    </row>
    <row r="103" spans="1:1" ht="17" x14ac:dyDescent="0.35">
      <c r="A103" s="86" t="s">
        <v>1152</v>
      </c>
    </row>
    <row r="104" spans="1:1" ht="34" x14ac:dyDescent="0.35">
      <c r="A104" s="86" t="s">
        <v>1153</v>
      </c>
    </row>
    <row r="105" spans="1:1" ht="17" x14ac:dyDescent="0.35">
      <c r="A105" s="83" t="s">
        <v>1154</v>
      </c>
    </row>
    <row r="106" spans="1:1" ht="17" x14ac:dyDescent="0.35">
      <c r="A106" s="86" t="s">
        <v>1155</v>
      </c>
    </row>
    <row r="107" spans="1:1" ht="17" x14ac:dyDescent="0.35">
      <c r="A107" s="86" t="s">
        <v>1156</v>
      </c>
    </row>
    <row r="108" spans="1:1" ht="17" x14ac:dyDescent="0.35">
      <c r="A108" s="86" t="s">
        <v>1157</v>
      </c>
    </row>
    <row r="109" spans="1:1" ht="17" x14ac:dyDescent="0.35">
      <c r="A109" s="86" t="s">
        <v>1158</v>
      </c>
    </row>
    <row r="110" spans="1:1" ht="17" x14ac:dyDescent="0.35">
      <c r="A110" s="86" t="s">
        <v>1159</v>
      </c>
    </row>
    <row r="111" spans="1:1" ht="17" x14ac:dyDescent="0.35">
      <c r="A111" s="86" t="s">
        <v>1160</v>
      </c>
    </row>
    <row r="112" spans="1:1" ht="17" x14ac:dyDescent="0.35">
      <c r="A112" s="91" t="s">
        <v>1161</v>
      </c>
    </row>
    <row r="113" spans="1:1" ht="17" x14ac:dyDescent="0.35">
      <c r="A113" s="86" t="s">
        <v>1162</v>
      </c>
    </row>
    <row r="114" spans="1:1" ht="17" x14ac:dyDescent="0.35">
      <c r="A114" s="83" t="s">
        <v>1163</v>
      </c>
    </row>
    <row r="115" spans="1:1" ht="17" x14ac:dyDescent="0.35">
      <c r="A115" s="86" t="s">
        <v>1164</v>
      </c>
    </row>
    <row r="116" spans="1:1" ht="17" x14ac:dyDescent="0.35">
      <c r="A116" s="86" t="s">
        <v>1165</v>
      </c>
    </row>
    <row r="117" spans="1:1" ht="17" x14ac:dyDescent="0.35">
      <c r="A117" s="83" t="s">
        <v>1166</v>
      </c>
    </row>
    <row r="118" spans="1:1" ht="17" x14ac:dyDescent="0.35">
      <c r="A118" s="86" t="s">
        <v>1167</v>
      </c>
    </row>
    <row r="119" spans="1:1" ht="17" x14ac:dyDescent="0.35">
      <c r="A119" s="86" t="s">
        <v>1168</v>
      </c>
    </row>
    <row r="120" spans="1:1" ht="17" x14ac:dyDescent="0.35">
      <c r="A120" s="86" t="s">
        <v>1169</v>
      </c>
    </row>
    <row r="121" spans="1:1" ht="17" x14ac:dyDescent="0.35">
      <c r="A121" s="91" t="s">
        <v>1170</v>
      </c>
    </row>
    <row r="122" spans="1:1" ht="17" x14ac:dyDescent="0.35">
      <c r="A122" s="83" t="s">
        <v>1171</v>
      </c>
    </row>
    <row r="123" spans="1:1" ht="17" x14ac:dyDescent="0.35">
      <c r="A123" s="83" t="s">
        <v>1172</v>
      </c>
    </row>
    <row r="124" spans="1:1" ht="17" x14ac:dyDescent="0.35">
      <c r="A124" s="86" t="s">
        <v>1173</v>
      </c>
    </row>
    <row r="125" spans="1:1" ht="17" x14ac:dyDescent="0.35">
      <c r="A125" s="86" t="s">
        <v>1174</v>
      </c>
    </row>
    <row r="126" spans="1:1" ht="17" x14ac:dyDescent="0.35">
      <c r="A126" s="86" t="s">
        <v>1175</v>
      </c>
    </row>
    <row r="127" spans="1:1" ht="17" x14ac:dyDescent="0.35">
      <c r="A127" s="86" t="s">
        <v>1176</v>
      </c>
    </row>
    <row r="128" spans="1:1" ht="17" x14ac:dyDescent="0.35">
      <c r="A128" s="86" t="s">
        <v>1177</v>
      </c>
    </row>
    <row r="129" spans="1:1" ht="17" x14ac:dyDescent="0.35">
      <c r="A129" s="91" t="s">
        <v>1178</v>
      </c>
    </row>
    <row r="130" spans="1:1" ht="34" x14ac:dyDescent="0.35">
      <c r="A130" s="86" t="s">
        <v>1179</v>
      </c>
    </row>
    <row r="131" spans="1:1" ht="68" x14ac:dyDescent="0.35">
      <c r="A131" s="86" t="s">
        <v>1180</v>
      </c>
    </row>
    <row r="132" spans="1:1" ht="34" x14ac:dyDescent="0.35">
      <c r="A132" s="86" t="s">
        <v>1181</v>
      </c>
    </row>
    <row r="133" spans="1:1" ht="17" x14ac:dyDescent="0.35">
      <c r="A133" s="91" t="s">
        <v>1182</v>
      </c>
    </row>
    <row r="134" spans="1:1" ht="34" x14ac:dyDescent="0.35">
      <c r="A134" s="83" t="s">
        <v>1183</v>
      </c>
    </row>
    <row r="135" spans="1:1" ht="17" x14ac:dyDescent="0.35">
      <c r="A135" s="83"/>
    </row>
    <row r="136" spans="1:1" ht="18.5" x14ac:dyDescent="0.35">
      <c r="A136" s="84" t="s">
        <v>1184</v>
      </c>
    </row>
    <row r="137" spans="1:1" ht="17" x14ac:dyDescent="0.35">
      <c r="A137" s="86" t="s">
        <v>1185</v>
      </c>
    </row>
    <row r="138" spans="1:1" ht="34" x14ac:dyDescent="0.35">
      <c r="A138" s="88" t="s">
        <v>1186</v>
      </c>
    </row>
    <row r="139" spans="1:1" ht="34" x14ac:dyDescent="0.35">
      <c r="A139" s="88" t="s">
        <v>1187</v>
      </c>
    </row>
    <row r="140" spans="1:1" ht="17" x14ac:dyDescent="0.35">
      <c r="A140" s="87" t="s">
        <v>1188</v>
      </c>
    </row>
    <row r="141" spans="1:1" ht="17" x14ac:dyDescent="0.35">
      <c r="A141" s="92" t="s">
        <v>1189</v>
      </c>
    </row>
    <row r="142" spans="1:1" ht="34" x14ac:dyDescent="0.4">
      <c r="A142" s="89" t="s">
        <v>1190</v>
      </c>
    </row>
    <row r="143" spans="1:1" ht="17" x14ac:dyDescent="0.35">
      <c r="A143" s="88" t="s">
        <v>1191</v>
      </c>
    </row>
    <row r="144" spans="1:1" ht="17" x14ac:dyDescent="0.35">
      <c r="A144" s="88" t="s">
        <v>1192</v>
      </c>
    </row>
    <row r="145" spans="1:1" ht="17" x14ac:dyDescent="0.35">
      <c r="A145" s="92" t="s">
        <v>1193</v>
      </c>
    </row>
    <row r="146" spans="1:1" ht="17" x14ac:dyDescent="0.35">
      <c r="A146" s="87" t="s">
        <v>1194</v>
      </c>
    </row>
    <row r="147" spans="1:1" ht="17" x14ac:dyDescent="0.35">
      <c r="A147" s="92" t="s">
        <v>1195</v>
      </c>
    </row>
    <row r="148" spans="1:1" ht="17" x14ac:dyDescent="0.35">
      <c r="A148" s="88" t="s">
        <v>1196</v>
      </c>
    </row>
    <row r="149" spans="1:1" ht="17" x14ac:dyDescent="0.35">
      <c r="A149" s="88" t="s">
        <v>1197</v>
      </c>
    </row>
    <row r="150" spans="1:1" ht="17" x14ac:dyDescent="0.35">
      <c r="A150" s="88" t="s">
        <v>1198</v>
      </c>
    </row>
    <row r="151" spans="1:1" ht="34" x14ac:dyDescent="0.35">
      <c r="A151" s="92" t="s">
        <v>1199</v>
      </c>
    </row>
    <row r="152" spans="1:1" ht="17" x14ac:dyDescent="0.35">
      <c r="A152" s="87" t="s">
        <v>1200</v>
      </c>
    </row>
    <row r="153" spans="1:1" ht="17" x14ac:dyDescent="0.35">
      <c r="A153" s="88" t="s">
        <v>1201</v>
      </c>
    </row>
    <row r="154" spans="1:1" ht="17" x14ac:dyDescent="0.35">
      <c r="A154" s="88" t="s">
        <v>1202</v>
      </c>
    </row>
    <row r="155" spans="1:1" ht="17" x14ac:dyDescent="0.35">
      <c r="A155" s="88" t="s">
        <v>1203</v>
      </c>
    </row>
    <row r="156" spans="1:1" ht="17" x14ac:dyDescent="0.35">
      <c r="A156" s="88" t="s">
        <v>1204</v>
      </c>
    </row>
    <row r="157" spans="1:1" ht="34" x14ac:dyDescent="0.35">
      <c r="A157" s="88" t="s">
        <v>1205</v>
      </c>
    </row>
    <row r="158" spans="1:1" ht="34" x14ac:dyDescent="0.35">
      <c r="A158" s="88" t="s">
        <v>1206</v>
      </c>
    </row>
    <row r="159" spans="1:1" ht="17" x14ac:dyDescent="0.35">
      <c r="A159" s="87" t="s">
        <v>1207</v>
      </c>
    </row>
    <row r="160" spans="1:1" ht="34" x14ac:dyDescent="0.35">
      <c r="A160" s="88" t="s">
        <v>1208</v>
      </c>
    </row>
    <row r="161" spans="1:1" ht="34" x14ac:dyDescent="0.35">
      <c r="A161" s="88" t="s">
        <v>1209</v>
      </c>
    </row>
    <row r="162" spans="1:1" ht="17" x14ac:dyDescent="0.35">
      <c r="A162" s="88" t="s">
        <v>1210</v>
      </c>
    </row>
    <row r="163" spans="1:1" ht="17" x14ac:dyDescent="0.35">
      <c r="A163" s="87" t="s">
        <v>1211</v>
      </c>
    </row>
    <row r="164" spans="1:1" ht="34" x14ac:dyDescent="0.4">
      <c r="A164" s="94" t="s">
        <v>1226</v>
      </c>
    </row>
    <row r="165" spans="1:1" ht="34" x14ac:dyDescent="0.35">
      <c r="A165" s="88" t="s">
        <v>1212</v>
      </c>
    </row>
    <row r="166" spans="1:1" ht="17" x14ac:dyDescent="0.35">
      <c r="A166" s="87" t="s">
        <v>1213</v>
      </c>
    </row>
    <row r="167" spans="1:1" ht="17" x14ac:dyDescent="0.35">
      <c r="A167" s="88" t="s">
        <v>1214</v>
      </c>
    </row>
    <row r="168" spans="1:1" ht="17" x14ac:dyDescent="0.35">
      <c r="A168" s="87" t="s">
        <v>1215</v>
      </c>
    </row>
    <row r="169" spans="1:1" ht="17" x14ac:dyDescent="0.4">
      <c r="A169" s="89" t="s">
        <v>1216</v>
      </c>
    </row>
    <row r="170" spans="1:1" ht="17" x14ac:dyDescent="0.4">
      <c r="A170" s="89"/>
    </row>
    <row r="171" spans="1:1" ht="17" x14ac:dyDescent="0.4">
      <c r="A171" s="89"/>
    </row>
    <row r="172" spans="1:1" ht="17" x14ac:dyDescent="0.4">
      <c r="A172" s="89"/>
    </row>
    <row r="173" spans="1:1" ht="17" x14ac:dyDescent="0.4">
      <c r="A173" s="89"/>
    </row>
    <row r="174" spans="1:1" ht="17" x14ac:dyDescent="0.4">
      <c r="A174" s="89"/>
    </row>
  </sheetData>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B2:M25"/>
  <sheetViews>
    <sheetView showGridLines="0" topLeftCell="B14" zoomScaleNormal="100" workbookViewId="0">
      <selection activeCell="B21" sqref="B21"/>
    </sheetView>
  </sheetViews>
  <sheetFormatPr baseColWidth="10" defaultRowHeight="14.5" x14ac:dyDescent="0.35"/>
  <cols>
    <col min="2" max="2" width="31.81640625" bestFit="1" customWidth="1"/>
  </cols>
  <sheetData>
    <row r="2" spans="2:13" ht="15" thickBot="1" x14ac:dyDescent="0.4"/>
    <row r="3" spans="2:13" x14ac:dyDescent="0.35">
      <c r="B3" s="495"/>
      <c r="C3" s="496"/>
      <c r="D3" s="496"/>
      <c r="E3" s="496"/>
      <c r="F3" s="496"/>
      <c r="G3" s="496"/>
      <c r="H3" s="496"/>
      <c r="I3" s="496"/>
      <c r="J3" s="496"/>
      <c r="K3" s="496"/>
      <c r="L3" s="496"/>
      <c r="M3" s="497"/>
    </row>
    <row r="4" spans="2:13" x14ac:dyDescent="0.35">
      <c r="B4" s="437"/>
      <c r="C4" s="294"/>
      <c r="D4" s="294"/>
      <c r="E4" s="294"/>
      <c r="F4" s="294"/>
      <c r="G4" s="294"/>
      <c r="H4" s="294"/>
      <c r="I4" s="294"/>
      <c r="J4" s="294"/>
      <c r="K4" s="294"/>
      <c r="L4" s="294"/>
      <c r="M4" s="295"/>
    </row>
    <row r="5" spans="2:13" x14ac:dyDescent="0.35">
      <c r="B5" s="437"/>
      <c r="C5" s="294"/>
      <c r="D5" s="294"/>
      <c r="E5" s="294"/>
      <c r="F5" s="294"/>
      <c r="G5" s="294"/>
      <c r="H5" s="294"/>
      <c r="I5" s="294"/>
      <c r="J5" s="294"/>
      <c r="K5" s="294"/>
      <c r="L5" s="294"/>
      <c r="M5" s="295"/>
    </row>
    <row r="6" spans="2:13" x14ac:dyDescent="0.35">
      <c r="B6" s="437"/>
      <c r="C6" s="294"/>
      <c r="D6" s="294"/>
      <c r="E6" s="294"/>
      <c r="F6" s="294"/>
      <c r="G6" s="294"/>
      <c r="H6" s="294"/>
      <c r="I6" s="294"/>
      <c r="J6" s="294"/>
      <c r="K6" s="294"/>
      <c r="L6" s="294"/>
      <c r="M6" s="295"/>
    </row>
    <row r="7" spans="2:13" x14ac:dyDescent="0.35">
      <c r="B7" s="437"/>
      <c r="C7" s="294"/>
      <c r="D7" s="294"/>
      <c r="E7" s="294"/>
      <c r="F7" s="294"/>
      <c r="G7" s="294"/>
      <c r="H7" s="294"/>
      <c r="I7" s="294"/>
      <c r="J7" s="294"/>
      <c r="K7" s="294"/>
      <c r="L7" s="294"/>
      <c r="M7" s="295"/>
    </row>
    <row r="8" spans="2:13" x14ac:dyDescent="0.35">
      <c r="B8" s="437"/>
      <c r="C8" s="294"/>
      <c r="D8" s="294"/>
      <c r="E8" s="294"/>
      <c r="F8" s="294"/>
      <c r="G8" s="294"/>
      <c r="H8" s="294"/>
      <c r="I8" s="294"/>
      <c r="J8" s="294"/>
      <c r="K8" s="294"/>
      <c r="L8" s="294"/>
      <c r="M8" s="295"/>
    </row>
    <row r="9" spans="2:13" x14ac:dyDescent="0.35">
      <c r="B9" s="437"/>
      <c r="C9" s="294"/>
      <c r="D9" s="294"/>
      <c r="E9" s="294"/>
      <c r="F9" s="294"/>
      <c r="G9" s="294"/>
      <c r="H9" s="294"/>
      <c r="I9" s="294"/>
      <c r="J9" s="294"/>
      <c r="K9" s="294"/>
      <c r="L9" s="294"/>
      <c r="M9" s="295"/>
    </row>
    <row r="10" spans="2:13" x14ac:dyDescent="0.35">
      <c r="B10" s="437"/>
      <c r="C10" s="294"/>
      <c r="D10" s="294"/>
      <c r="E10" s="294"/>
      <c r="F10" s="294"/>
      <c r="G10" s="294"/>
      <c r="H10" s="294"/>
      <c r="I10" s="294"/>
      <c r="J10" s="294"/>
      <c r="K10" s="294"/>
      <c r="L10" s="294"/>
      <c r="M10" s="295"/>
    </row>
    <row r="11" spans="2:13" x14ac:dyDescent="0.35">
      <c r="B11" s="437"/>
      <c r="C11" s="294"/>
      <c r="D11" s="294"/>
      <c r="E11" s="294"/>
      <c r="F11" s="294"/>
      <c r="G11" s="294"/>
      <c r="H11" s="294"/>
      <c r="I11" s="294"/>
      <c r="J11" s="294"/>
      <c r="K11" s="294"/>
      <c r="L11" s="294"/>
      <c r="M11" s="295"/>
    </row>
    <row r="12" spans="2:13" x14ac:dyDescent="0.35">
      <c r="B12" s="437"/>
      <c r="C12" s="294"/>
      <c r="D12" s="294"/>
      <c r="E12" s="294"/>
      <c r="F12" s="294"/>
      <c r="G12" s="294"/>
      <c r="H12" s="294"/>
      <c r="I12" s="294"/>
      <c r="J12" s="294"/>
      <c r="K12" s="294"/>
      <c r="L12" s="294"/>
      <c r="M12" s="295"/>
    </row>
    <row r="13" spans="2:13" s="498" customFormat="1" ht="45" x14ac:dyDescent="0.9">
      <c r="B13" s="699" t="s">
        <v>1657</v>
      </c>
      <c r="C13" s="700"/>
      <c r="D13" s="700"/>
      <c r="E13" s="700"/>
      <c r="F13" s="700"/>
      <c r="G13" s="700"/>
      <c r="H13" s="700"/>
      <c r="I13" s="700"/>
      <c r="J13" s="700"/>
      <c r="K13" s="700"/>
      <c r="L13" s="700"/>
      <c r="M13" s="701"/>
    </row>
    <row r="14" spans="2:13" s="498" customFormat="1" ht="30" x14ac:dyDescent="0.6">
      <c r="B14" s="499"/>
      <c r="C14" s="500"/>
      <c r="D14" s="500"/>
      <c r="E14" s="500"/>
      <c r="F14" s="500"/>
      <c r="G14" s="500"/>
      <c r="H14" s="500"/>
      <c r="I14" s="500"/>
      <c r="J14" s="500"/>
      <c r="K14" s="500"/>
      <c r="L14" s="500"/>
      <c r="M14" s="501"/>
    </row>
    <row r="15" spans="2:13" s="498" customFormat="1" ht="35" x14ac:dyDescent="0.7">
      <c r="B15" s="702" t="s">
        <v>1658</v>
      </c>
      <c r="C15" s="703"/>
      <c r="D15" s="703"/>
      <c r="E15" s="703"/>
      <c r="F15" s="703"/>
      <c r="G15" s="703"/>
      <c r="H15" s="703"/>
      <c r="I15" s="703"/>
      <c r="J15" s="703"/>
      <c r="K15" s="703"/>
      <c r="L15" s="703"/>
      <c r="M15" s="704"/>
    </row>
    <row r="16" spans="2:13" s="502" customFormat="1" ht="28" x14ac:dyDescent="0.6">
      <c r="B16" s="705" t="s">
        <v>1659</v>
      </c>
      <c r="C16" s="706"/>
      <c r="D16" s="706"/>
      <c r="E16" s="706"/>
      <c r="F16" s="706"/>
      <c r="G16" s="706"/>
      <c r="H16" s="706"/>
      <c r="I16" s="706"/>
      <c r="J16" s="706"/>
      <c r="K16" s="706"/>
      <c r="L16" s="706"/>
      <c r="M16" s="707"/>
    </row>
    <row r="17" spans="2:13" s="502" customFormat="1" ht="23" x14ac:dyDescent="0.5">
      <c r="B17" s="503"/>
      <c r="C17" s="504"/>
      <c r="D17" s="504"/>
      <c r="E17" s="504"/>
      <c r="F17" s="504"/>
      <c r="G17" s="504"/>
      <c r="H17" s="504"/>
      <c r="I17" s="504"/>
      <c r="J17" s="504"/>
      <c r="K17" s="504"/>
      <c r="L17" s="504"/>
      <c r="M17" s="505"/>
    </row>
    <row r="18" spans="2:13" s="502" customFormat="1" ht="23" x14ac:dyDescent="0.5">
      <c r="B18" s="503"/>
      <c r="C18" s="504"/>
      <c r="D18" s="504"/>
      <c r="E18" s="504"/>
      <c r="F18" s="504"/>
      <c r="G18" s="504"/>
      <c r="H18" s="504"/>
      <c r="I18" s="504"/>
      <c r="J18" s="504"/>
      <c r="K18" s="504"/>
      <c r="L18" s="504"/>
      <c r="M18" s="505"/>
    </row>
    <row r="19" spans="2:13" s="502" customFormat="1" ht="23" x14ac:dyDescent="0.5">
      <c r="B19" s="503"/>
      <c r="C19" s="504"/>
      <c r="D19" s="504"/>
      <c r="E19" s="504"/>
      <c r="F19" s="504"/>
      <c r="G19" s="504"/>
      <c r="H19" s="504"/>
      <c r="I19" s="504"/>
      <c r="J19" s="504"/>
      <c r="K19" s="504"/>
      <c r="L19" s="504"/>
      <c r="M19" s="505"/>
    </row>
    <row r="20" spans="2:13" s="498" customFormat="1" ht="30" x14ac:dyDescent="0.6">
      <c r="B20" s="708">
        <v>44469</v>
      </c>
      <c r="C20" s="709"/>
      <c r="D20" s="709"/>
      <c r="E20" s="709"/>
      <c r="F20" s="709"/>
      <c r="G20" s="709"/>
      <c r="H20" s="709"/>
      <c r="I20" s="709"/>
      <c r="J20" s="709"/>
      <c r="K20" s="709"/>
      <c r="L20" s="709"/>
      <c r="M20" s="710"/>
    </row>
    <row r="21" spans="2:13" s="498" customFormat="1" x14ac:dyDescent="0.35">
      <c r="B21" s="506"/>
      <c r="C21" s="500"/>
      <c r="D21" s="500"/>
      <c r="E21" s="500"/>
      <c r="F21" s="500"/>
      <c r="G21" s="500"/>
      <c r="H21" s="500"/>
      <c r="I21" s="500"/>
      <c r="J21" s="500"/>
      <c r="K21" s="500"/>
      <c r="L21" s="500"/>
      <c r="M21" s="501"/>
    </row>
    <row r="22" spans="2:13" x14ac:dyDescent="0.35">
      <c r="B22" s="437"/>
      <c r="C22" s="294"/>
      <c r="D22" s="294"/>
      <c r="E22" s="294"/>
      <c r="F22" s="294"/>
      <c r="G22" s="294"/>
      <c r="H22" s="294"/>
      <c r="I22" s="294"/>
      <c r="J22" s="294"/>
      <c r="K22" s="294"/>
      <c r="L22" s="294"/>
      <c r="M22" s="295"/>
    </row>
    <row r="23" spans="2:13" x14ac:dyDescent="0.35">
      <c r="B23" s="437"/>
      <c r="C23" s="294"/>
      <c r="D23" s="294"/>
      <c r="E23" s="294"/>
      <c r="F23" s="294"/>
      <c r="G23" s="294"/>
      <c r="H23" s="294"/>
      <c r="I23" s="294"/>
      <c r="J23" s="294"/>
      <c r="K23" s="294"/>
      <c r="L23" s="294"/>
      <c r="M23" s="295"/>
    </row>
    <row r="24" spans="2:13" x14ac:dyDescent="0.35">
      <c r="B24" s="437"/>
      <c r="C24" s="294"/>
      <c r="D24" s="294"/>
      <c r="E24" s="294"/>
      <c r="F24" s="294"/>
      <c r="G24" s="294"/>
      <c r="H24" s="294"/>
      <c r="I24" s="294"/>
      <c r="J24" s="294"/>
      <c r="K24" s="294"/>
      <c r="L24" s="294"/>
      <c r="M24" s="295"/>
    </row>
    <row r="25" spans="2:13" ht="15" thickBot="1" x14ac:dyDescent="0.4">
      <c r="B25" s="507"/>
      <c r="C25" s="374"/>
      <c r="D25" s="374"/>
      <c r="E25" s="374"/>
      <c r="F25" s="374"/>
      <c r="G25" s="374"/>
      <c r="H25" s="374"/>
      <c r="I25" s="374"/>
      <c r="J25" s="374"/>
      <c r="K25" s="374"/>
      <c r="L25" s="374"/>
      <c r="M25" s="375"/>
    </row>
  </sheetData>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B1:M232"/>
  <sheetViews>
    <sheetView topLeftCell="C133" zoomScale="80" zoomScaleNormal="80" zoomScaleSheetLayoutView="80" workbookViewId="0">
      <selection activeCell="F89" sqref="F89:F90"/>
    </sheetView>
  </sheetViews>
  <sheetFormatPr baseColWidth="10" defaultRowHeight="14.5" x14ac:dyDescent="0.35"/>
  <cols>
    <col min="1" max="1" width="3.453125" customWidth="1"/>
    <col min="3" max="3" width="23.7265625" customWidth="1"/>
    <col min="4" max="4" width="23.54296875" customWidth="1"/>
    <col min="5" max="5" width="14.81640625" customWidth="1"/>
    <col min="6" max="6" width="15.81640625" customWidth="1"/>
    <col min="7" max="7" width="17" customWidth="1"/>
    <col min="8" max="9" width="15.81640625" customWidth="1"/>
  </cols>
  <sheetData>
    <row r="1" spans="2:12" ht="15" thickBot="1" x14ac:dyDescent="0.4"/>
    <row r="2" spans="2:12" x14ac:dyDescent="0.35">
      <c r="B2" s="141"/>
      <c r="C2" s="142" t="s">
        <v>1407</v>
      </c>
      <c r="D2" s="143"/>
      <c r="E2" s="143"/>
      <c r="F2" s="143"/>
      <c r="G2" s="143"/>
      <c r="H2" s="143"/>
      <c r="I2" s="143"/>
      <c r="J2" s="143"/>
      <c r="K2" s="143"/>
      <c r="L2" s="144"/>
    </row>
    <row r="3" spans="2:12" x14ac:dyDescent="0.35">
      <c r="B3" s="145"/>
      <c r="C3" s="146"/>
      <c r="D3" s="146"/>
      <c r="E3" s="146"/>
      <c r="F3" s="146"/>
      <c r="G3" s="146"/>
      <c r="H3" s="146"/>
      <c r="I3" s="146"/>
      <c r="J3" s="146"/>
      <c r="K3" s="146"/>
      <c r="L3" s="147"/>
    </row>
    <row r="4" spans="2:12" x14ac:dyDescent="0.35">
      <c r="B4" s="145"/>
      <c r="C4" s="148" t="s">
        <v>1408</v>
      </c>
      <c r="D4" s="714" t="s">
        <v>1232</v>
      </c>
      <c r="E4" s="715"/>
      <c r="F4" s="716"/>
      <c r="G4" s="146"/>
      <c r="H4" s="146"/>
      <c r="I4" s="146"/>
      <c r="J4" s="146"/>
      <c r="K4" s="146"/>
      <c r="L4" s="147"/>
    </row>
    <row r="5" spans="2:12" x14ac:dyDescent="0.35">
      <c r="B5" s="145"/>
      <c r="C5" s="148" t="s">
        <v>1279</v>
      </c>
      <c r="D5" s="149">
        <v>44469</v>
      </c>
      <c r="E5" s="146"/>
      <c r="F5" s="146"/>
      <c r="G5" s="146"/>
      <c r="H5" s="146"/>
      <c r="I5" s="146"/>
      <c r="J5" s="146"/>
      <c r="K5" s="146"/>
      <c r="L5" s="147"/>
    </row>
    <row r="6" spans="2:12" x14ac:dyDescent="0.35">
      <c r="B6" s="145"/>
      <c r="C6" s="146"/>
      <c r="D6" s="146"/>
      <c r="E6" s="146"/>
      <c r="F6" s="146"/>
      <c r="G6" s="146"/>
      <c r="H6" s="146"/>
      <c r="I6" s="146"/>
      <c r="J6" s="146"/>
      <c r="K6" s="146"/>
      <c r="L6" s="147"/>
    </row>
    <row r="7" spans="2:12" x14ac:dyDescent="0.35">
      <c r="B7" s="145"/>
      <c r="C7" s="146"/>
      <c r="D7" s="150"/>
      <c r="E7" s="146"/>
      <c r="F7" s="146"/>
      <c r="G7" s="146"/>
      <c r="H7" s="146"/>
      <c r="I7" s="146"/>
      <c r="J7" s="146"/>
      <c r="K7" s="146"/>
      <c r="L7" s="147"/>
    </row>
    <row r="8" spans="2:12" x14ac:dyDescent="0.35">
      <c r="B8" s="151">
        <v>1</v>
      </c>
      <c r="C8" s="152" t="s">
        <v>1409</v>
      </c>
      <c r="D8" s="153"/>
      <c r="E8" s="153"/>
      <c r="F8" s="153"/>
      <c r="G8" s="153"/>
      <c r="H8" s="153"/>
      <c r="I8" s="153"/>
      <c r="J8" s="153"/>
      <c r="K8" s="153"/>
      <c r="L8" s="154"/>
    </row>
    <row r="9" spans="2:12" x14ac:dyDescent="0.35">
      <c r="B9" s="145"/>
      <c r="C9" s="146"/>
      <c r="D9" s="146"/>
      <c r="E9" s="146"/>
      <c r="F9" s="146"/>
      <c r="G9" s="146"/>
      <c r="H9" s="146"/>
      <c r="I9" s="146"/>
      <c r="J9" s="146"/>
      <c r="K9" s="146"/>
      <c r="L9" s="147"/>
    </row>
    <row r="10" spans="2:12" x14ac:dyDescent="0.35">
      <c r="B10" s="145"/>
      <c r="C10" s="146"/>
      <c r="D10" s="146"/>
      <c r="E10" s="146"/>
      <c r="F10" s="146"/>
      <c r="G10" s="146"/>
      <c r="H10" s="146"/>
      <c r="I10" s="146"/>
      <c r="J10" s="146"/>
      <c r="K10" s="146"/>
      <c r="L10" s="147"/>
    </row>
    <row r="11" spans="2:12" x14ac:dyDescent="0.35">
      <c r="B11" s="145" t="s">
        <v>1280</v>
      </c>
      <c r="C11" s="155" t="s">
        <v>1281</v>
      </c>
      <c r="D11" s="156"/>
      <c r="E11" s="157"/>
      <c r="F11" s="158" t="s">
        <v>1410</v>
      </c>
      <c r="G11" s="159"/>
      <c r="H11" s="159"/>
      <c r="I11" s="160"/>
      <c r="J11" s="146"/>
      <c r="K11" s="146"/>
      <c r="L11" s="147"/>
    </row>
    <row r="12" spans="2:12" x14ac:dyDescent="0.35">
      <c r="B12" s="145"/>
      <c r="C12" s="161" t="s">
        <v>1282</v>
      </c>
      <c r="D12" s="162"/>
      <c r="E12" s="163"/>
      <c r="F12" s="158" t="s">
        <v>1411</v>
      </c>
      <c r="G12" s="159"/>
      <c r="H12" s="159"/>
      <c r="I12" s="160"/>
      <c r="J12" s="146"/>
      <c r="K12" s="146"/>
      <c r="L12" s="147"/>
    </row>
    <row r="13" spans="2:12" x14ac:dyDescent="0.35">
      <c r="B13" s="145"/>
      <c r="C13" s="164" t="s">
        <v>1283</v>
      </c>
      <c r="D13" s="165"/>
      <c r="E13" s="166"/>
      <c r="F13" s="167" t="s">
        <v>1412</v>
      </c>
      <c r="G13" s="168"/>
      <c r="H13" s="168"/>
      <c r="I13" s="169"/>
      <c r="J13" s="146"/>
      <c r="K13" s="146"/>
      <c r="L13" s="147"/>
    </row>
    <row r="14" spans="2:12" x14ac:dyDescent="0.35">
      <c r="B14" s="145"/>
      <c r="C14" s="170"/>
      <c r="D14" s="170"/>
      <c r="E14" s="170"/>
      <c r="F14" s="170"/>
      <c r="G14" s="171"/>
      <c r="H14" s="146"/>
      <c r="I14" s="146"/>
      <c r="J14" s="146"/>
      <c r="K14" s="146"/>
      <c r="L14" s="147"/>
    </row>
    <row r="15" spans="2:12" x14ac:dyDescent="0.35">
      <c r="B15" s="145"/>
      <c r="C15" s="170"/>
      <c r="D15" s="170"/>
      <c r="E15" s="170"/>
      <c r="F15" s="170"/>
      <c r="G15" s="171"/>
      <c r="H15" s="146"/>
      <c r="I15" s="146"/>
      <c r="J15" s="146"/>
      <c r="K15" s="146"/>
      <c r="L15" s="147"/>
    </row>
    <row r="16" spans="2:12" x14ac:dyDescent="0.35">
      <c r="B16" s="145" t="s">
        <v>1284</v>
      </c>
      <c r="C16" s="170"/>
      <c r="D16" s="170"/>
      <c r="E16" s="170"/>
      <c r="F16" s="170"/>
      <c r="G16" s="172" t="s">
        <v>1285</v>
      </c>
      <c r="H16" s="173" t="s">
        <v>1286</v>
      </c>
      <c r="I16" s="174" t="s">
        <v>1287</v>
      </c>
      <c r="J16" s="146"/>
      <c r="K16" s="146"/>
      <c r="L16" s="147"/>
    </row>
    <row r="17" spans="2:12" x14ac:dyDescent="0.35">
      <c r="B17" s="145"/>
      <c r="C17" s="155"/>
      <c r="D17" s="156"/>
      <c r="E17" s="156"/>
      <c r="F17" s="175" t="s">
        <v>1289</v>
      </c>
      <c r="G17" s="176" t="s">
        <v>1804</v>
      </c>
      <c r="H17" s="177"/>
      <c r="I17" s="178" t="s">
        <v>1414</v>
      </c>
      <c r="J17" s="179"/>
      <c r="K17" s="146"/>
      <c r="L17" s="147"/>
    </row>
    <row r="18" spans="2:12" x14ac:dyDescent="0.35">
      <c r="B18" s="145"/>
      <c r="C18" s="180" t="s">
        <v>1288</v>
      </c>
      <c r="D18" s="181"/>
      <c r="E18" s="181"/>
      <c r="F18" s="182" t="s">
        <v>1290</v>
      </c>
      <c r="G18" s="183" t="s">
        <v>1803</v>
      </c>
      <c r="H18" s="184"/>
      <c r="I18" s="178" t="s">
        <v>1812</v>
      </c>
      <c r="J18" s="179"/>
      <c r="K18" s="146"/>
      <c r="L18" s="147"/>
    </row>
    <row r="19" spans="2:12" x14ac:dyDescent="0.35">
      <c r="B19" s="145"/>
      <c r="C19" s="180"/>
      <c r="D19" s="181"/>
      <c r="E19" s="181"/>
      <c r="F19" s="185" t="s">
        <v>1653</v>
      </c>
      <c r="G19" s="186" t="s">
        <v>1654</v>
      </c>
      <c r="H19" s="187"/>
      <c r="I19" s="178" t="s">
        <v>1414</v>
      </c>
      <c r="J19" s="179"/>
      <c r="K19" s="146"/>
      <c r="L19" s="147"/>
    </row>
    <row r="20" spans="2:12" x14ac:dyDescent="0.35">
      <c r="B20" s="145"/>
      <c r="C20" s="164"/>
      <c r="D20" s="165"/>
      <c r="E20" s="165"/>
      <c r="F20" s="185" t="s">
        <v>1291</v>
      </c>
      <c r="G20" s="186" t="s">
        <v>1413</v>
      </c>
      <c r="H20" s="187"/>
      <c r="I20" s="184" t="s">
        <v>1812</v>
      </c>
      <c r="J20" s="179"/>
      <c r="K20" s="146"/>
      <c r="L20" s="147"/>
    </row>
    <row r="21" spans="2:12" x14ac:dyDescent="0.35">
      <c r="B21" s="145"/>
      <c r="C21" s="170"/>
      <c r="D21" s="170"/>
      <c r="E21" s="170"/>
      <c r="F21" s="170"/>
      <c r="G21" s="179"/>
      <c r="H21" s="179"/>
      <c r="I21" s="179"/>
      <c r="J21" s="146"/>
      <c r="K21" s="146"/>
      <c r="L21" s="147"/>
    </row>
    <row r="22" spans="2:12" x14ac:dyDescent="0.35">
      <c r="B22" s="145"/>
      <c r="C22" s="170"/>
      <c r="D22" s="170"/>
      <c r="E22" s="170"/>
      <c r="F22" s="170"/>
      <c r="G22" s="179"/>
      <c r="H22" s="179"/>
      <c r="I22" s="179"/>
      <c r="J22" s="146"/>
      <c r="K22" s="146"/>
      <c r="L22" s="147"/>
    </row>
    <row r="23" spans="2:12" x14ac:dyDescent="0.35">
      <c r="B23" s="145" t="s">
        <v>1292</v>
      </c>
      <c r="C23" s="146"/>
      <c r="D23" s="146"/>
      <c r="E23" s="146"/>
      <c r="F23" s="146"/>
      <c r="G23" s="173" t="s">
        <v>1285</v>
      </c>
      <c r="H23" s="173" t="s">
        <v>1293</v>
      </c>
      <c r="I23" s="173" t="s">
        <v>1287</v>
      </c>
      <c r="J23" s="146"/>
      <c r="K23" s="146"/>
      <c r="L23" s="147"/>
    </row>
    <row r="24" spans="2:12" x14ac:dyDescent="0.35">
      <c r="B24" s="188"/>
      <c r="C24" s="155"/>
      <c r="D24" s="156"/>
      <c r="E24" s="156"/>
      <c r="F24" s="182" t="s">
        <v>1290</v>
      </c>
      <c r="G24" s="176" t="s">
        <v>1415</v>
      </c>
      <c r="H24" s="184"/>
      <c r="I24" s="184"/>
      <c r="J24" s="146"/>
      <c r="K24" s="146"/>
      <c r="L24" s="147"/>
    </row>
    <row r="25" spans="2:12" x14ac:dyDescent="0.35">
      <c r="B25" s="145"/>
      <c r="C25" s="180" t="s">
        <v>1294</v>
      </c>
      <c r="D25" s="181"/>
      <c r="E25" s="181"/>
      <c r="F25" s="185" t="s">
        <v>1653</v>
      </c>
      <c r="G25" s="183" t="s">
        <v>1415</v>
      </c>
      <c r="H25" s="184"/>
      <c r="I25" s="184"/>
      <c r="J25" s="146"/>
      <c r="K25" s="146"/>
      <c r="L25" s="147"/>
    </row>
    <row r="26" spans="2:12" x14ac:dyDescent="0.35">
      <c r="B26" s="145"/>
      <c r="C26" s="164"/>
      <c r="D26" s="165"/>
      <c r="E26" s="165"/>
      <c r="F26" s="185" t="s">
        <v>1291</v>
      </c>
      <c r="G26" s="186" t="s">
        <v>1415</v>
      </c>
      <c r="H26" s="184"/>
      <c r="I26" s="184"/>
      <c r="J26" s="146"/>
      <c r="K26" s="146"/>
      <c r="L26" s="147"/>
    </row>
    <row r="27" spans="2:12" x14ac:dyDescent="0.35">
      <c r="B27" s="145"/>
      <c r="C27" s="170"/>
      <c r="D27" s="170"/>
      <c r="E27" s="170"/>
      <c r="F27" s="170"/>
      <c r="G27" s="179"/>
      <c r="H27" s="179"/>
      <c r="I27" s="179"/>
      <c r="J27" s="146"/>
      <c r="K27" s="146"/>
      <c r="L27" s="147"/>
    </row>
    <row r="28" spans="2:12" x14ac:dyDescent="0.35">
      <c r="B28" s="145"/>
      <c r="C28" s="170"/>
      <c r="D28" s="170"/>
      <c r="E28" s="170"/>
      <c r="F28" s="170"/>
      <c r="G28" s="179"/>
      <c r="H28" s="179"/>
      <c r="I28" s="179"/>
      <c r="J28" s="146"/>
      <c r="K28" s="146"/>
      <c r="L28" s="147"/>
    </row>
    <row r="29" spans="2:12" x14ac:dyDescent="0.35">
      <c r="B29" s="145"/>
      <c r="C29" s="170" t="s">
        <v>1805</v>
      </c>
      <c r="D29" s="170"/>
      <c r="E29" s="170"/>
      <c r="F29" s="173" t="s">
        <v>1296</v>
      </c>
      <c r="G29" s="170"/>
      <c r="H29" s="146"/>
      <c r="I29" s="146"/>
      <c r="J29" s="146"/>
      <c r="K29" s="146"/>
      <c r="L29" s="147"/>
    </row>
    <row r="30" spans="2:12" x14ac:dyDescent="0.35">
      <c r="B30" s="145" t="s">
        <v>1295</v>
      </c>
      <c r="C30" s="155" t="s">
        <v>1416</v>
      </c>
      <c r="D30" s="189"/>
      <c r="E30" s="190">
        <v>0.16</v>
      </c>
      <c r="F30" s="191">
        <v>44196</v>
      </c>
      <c r="G30" s="192"/>
      <c r="H30" s="146"/>
      <c r="I30" s="146"/>
      <c r="J30" s="146"/>
      <c r="K30" s="146"/>
      <c r="L30" s="147"/>
    </row>
    <row r="31" spans="2:12" x14ac:dyDescent="0.35">
      <c r="B31" s="145"/>
      <c r="C31" s="180" t="s">
        <v>1417</v>
      </c>
      <c r="D31" s="193"/>
      <c r="E31" s="190">
        <v>0.14330000000000001</v>
      </c>
      <c r="F31" s="191">
        <v>44469</v>
      </c>
      <c r="G31" s="192"/>
      <c r="H31" s="146"/>
      <c r="I31" s="146"/>
      <c r="J31" s="146"/>
      <c r="K31" s="146"/>
      <c r="L31" s="147"/>
    </row>
    <row r="32" spans="2:12" x14ac:dyDescent="0.35">
      <c r="B32" s="145"/>
      <c r="C32" s="180" t="s">
        <v>1418</v>
      </c>
      <c r="D32" s="193"/>
      <c r="E32" s="194">
        <v>0.26600000000000001</v>
      </c>
      <c r="F32" s="191">
        <v>44377</v>
      </c>
      <c r="G32" s="192"/>
      <c r="H32" s="146"/>
      <c r="I32" s="146"/>
      <c r="J32" s="146"/>
      <c r="K32" s="146"/>
      <c r="L32" s="147"/>
    </row>
    <row r="33" spans="2:12" x14ac:dyDescent="0.35">
      <c r="B33" s="145"/>
      <c r="C33" s="164" t="s">
        <v>1419</v>
      </c>
      <c r="D33" s="195"/>
      <c r="E33" s="190">
        <v>0.26600000000000001</v>
      </c>
      <c r="F33" s="191">
        <v>44377</v>
      </c>
      <c r="G33" s="192"/>
      <c r="H33" s="146"/>
      <c r="I33" s="146"/>
      <c r="J33" s="146"/>
      <c r="K33" s="146"/>
      <c r="L33" s="147"/>
    </row>
    <row r="34" spans="2:12" x14ac:dyDescent="0.35">
      <c r="B34" s="145"/>
      <c r="C34" s="146"/>
      <c r="D34" s="146"/>
      <c r="E34" s="146"/>
      <c r="F34" s="146"/>
      <c r="G34" s="146"/>
      <c r="H34" s="146"/>
      <c r="I34" s="146"/>
      <c r="J34" s="146"/>
      <c r="K34" s="146"/>
      <c r="L34" s="147"/>
    </row>
    <row r="35" spans="2:12" x14ac:dyDescent="0.35">
      <c r="B35" s="145"/>
      <c r="C35" s="146"/>
      <c r="D35" s="146"/>
      <c r="E35" s="146"/>
      <c r="F35" s="146"/>
      <c r="G35" s="146"/>
      <c r="H35" s="146"/>
      <c r="I35" s="146"/>
      <c r="J35" s="146"/>
      <c r="K35" s="146"/>
      <c r="L35" s="147"/>
    </row>
    <row r="36" spans="2:12" x14ac:dyDescent="0.35">
      <c r="B36" s="151">
        <v>2</v>
      </c>
      <c r="C36" s="152" t="s">
        <v>1297</v>
      </c>
      <c r="D36" s="153"/>
      <c r="E36" s="153"/>
      <c r="F36" s="153"/>
      <c r="G36" s="153"/>
      <c r="H36" s="153"/>
      <c r="I36" s="153"/>
      <c r="J36" s="153"/>
      <c r="K36" s="153"/>
      <c r="L36" s="154"/>
    </row>
    <row r="37" spans="2:12" x14ac:dyDescent="0.35">
      <c r="B37" s="196"/>
      <c r="C37" s="146"/>
      <c r="D37" s="146"/>
      <c r="E37" s="146"/>
      <c r="F37" s="146"/>
      <c r="G37" s="146"/>
      <c r="H37" s="146"/>
      <c r="I37" s="146"/>
      <c r="J37" s="146"/>
      <c r="K37" s="146"/>
      <c r="L37" s="147"/>
    </row>
    <row r="38" spans="2:12" x14ac:dyDescent="0.35">
      <c r="B38" s="196"/>
      <c r="C38" s="146"/>
      <c r="D38" s="146"/>
      <c r="E38" s="146"/>
      <c r="F38" s="146"/>
      <c r="G38" s="146"/>
      <c r="H38" s="146"/>
      <c r="I38" s="146"/>
      <c r="J38" s="146"/>
      <c r="K38" s="146"/>
      <c r="L38" s="147"/>
    </row>
    <row r="39" spans="2:12" x14ac:dyDescent="0.35">
      <c r="B39" s="196" t="s">
        <v>1298</v>
      </c>
      <c r="C39" s="197" t="s">
        <v>1420</v>
      </c>
      <c r="D39" s="198"/>
      <c r="E39" s="198"/>
      <c r="F39" s="198"/>
      <c r="G39" s="198"/>
      <c r="H39" s="198"/>
      <c r="I39" s="198"/>
      <c r="J39" s="198"/>
      <c r="K39" s="198"/>
      <c r="L39" s="199"/>
    </row>
    <row r="40" spans="2:12" x14ac:dyDescent="0.35">
      <c r="B40" s="196"/>
      <c r="C40" s="197"/>
      <c r="D40" s="198"/>
      <c r="E40" s="198"/>
      <c r="F40" s="198"/>
      <c r="G40" s="198"/>
      <c r="H40" s="198"/>
      <c r="I40" s="198"/>
      <c r="J40" s="198"/>
      <c r="K40" s="198"/>
      <c r="L40" s="199"/>
    </row>
    <row r="41" spans="2:12" x14ac:dyDescent="0.35">
      <c r="B41" s="196"/>
      <c r="C41" s="155" t="s">
        <v>1421</v>
      </c>
      <c r="D41" s="156"/>
      <c r="E41" s="156"/>
      <c r="F41" s="717" t="s">
        <v>1232</v>
      </c>
      <c r="G41" s="718"/>
      <c r="H41" s="718"/>
      <c r="I41" s="146"/>
      <c r="J41" s="146"/>
      <c r="K41" s="146"/>
      <c r="L41" s="147"/>
    </row>
    <row r="42" spans="2:12" x14ac:dyDescent="0.35">
      <c r="B42" s="196"/>
      <c r="C42" s="161" t="s">
        <v>1422</v>
      </c>
      <c r="D42" s="162"/>
      <c r="E42" s="162"/>
      <c r="F42" s="717" t="s">
        <v>548</v>
      </c>
      <c r="G42" s="718"/>
      <c r="H42" s="718"/>
      <c r="I42" s="146"/>
      <c r="J42" s="146"/>
      <c r="K42" s="146"/>
      <c r="L42" s="147"/>
    </row>
    <row r="43" spans="2:12" x14ac:dyDescent="0.35">
      <c r="B43" s="196"/>
      <c r="C43" s="161" t="s">
        <v>1423</v>
      </c>
      <c r="D43" s="162"/>
      <c r="E43" s="162"/>
      <c r="F43" s="717" t="s">
        <v>1233</v>
      </c>
      <c r="G43" s="718"/>
      <c r="H43" s="718"/>
      <c r="I43" s="146"/>
      <c r="J43" s="146"/>
      <c r="K43" s="146"/>
      <c r="L43" s="147"/>
    </row>
    <row r="44" spans="2:12" x14ac:dyDescent="0.35">
      <c r="B44" s="196"/>
      <c r="C44" s="170"/>
      <c r="D44" s="170"/>
      <c r="E44" s="170"/>
      <c r="F44" s="171"/>
      <c r="G44" s="146"/>
      <c r="H44" s="146"/>
      <c r="I44" s="146"/>
      <c r="J44" s="146"/>
      <c r="K44" s="146"/>
      <c r="L44" s="147"/>
    </row>
    <row r="45" spans="2:12" x14ac:dyDescent="0.35">
      <c r="B45" s="196"/>
      <c r="C45" s="161" t="s">
        <v>1424</v>
      </c>
      <c r="D45" s="162"/>
      <c r="E45" s="163"/>
      <c r="F45" s="711" t="s">
        <v>1236</v>
      </c>
      <c r="G45" s="712"/>
      <c r="H45" s="712"/>
      <c r="I45" s="713"/>
      <c r="J45" s="146"/>
      <c r="K45" s="146"/>
      <c r="L45" s="147"/>
    </row>
    <row r="46" spans="2:12" x14ac:dyDescent="0.35">
      <c r="B46" s="196"/>
      <c r="C46" s="180" t="s">
        <v>1425</v>
      </c>
      <c r="D46" s="181"/>
      <c r="E46" s="200"/>
      <c r="F46" s="711" t="s">
        <v>1234</v>
      </c>
      <c r="G46" s="712"/>
      <c r="H46" s="712"/>
      <c r="I46" s="713"/>
      <c r="J46" s="146"/>
      <c r="K46" s="146"/>
      <c r="L46" s="147"/>
    </row>
    <row r="47" spans="2:12" x14ac:dyDescent="0.35">
      <c r="B47" s="196"/>
      <c r="C47" s="161" t="s">
        <v>1426</v>
      </c>
      <c r="D47" s="162"/>
      <c r="E47" s="163"/>
      <c r="F47" s="711" t="s">
        <v>1234</v>
      </c>
      <c r="G47" s="712"/>
      <c r="H47" s="712"/>
      <c r="I47" s="713"/>
      <c r="J47" s="146"/>
      <c r="K47" s="146"/>
      <c r="L47" s="147"/>
    </row>
    <row r="48" spans="2:12" x14ac:dyDescent="0.35">
      <c r="B48" s="196"/>
      <c r="C48" s="170"/>
      <c r="D48" s="146"/>
      <c r="E48" s="146"/>
      <c r="F48" s="146"/>
      <c r="G48" s="146"/>
      <c r="H48" s="146"/>
      <c r="I48" s="146"/>
      <c r="J48" s="146"/>
      <c r="K48" s="146"/>
      <c r="L48" s="147"/>
    </row>
    <row r="49" spans="2:12" x14ac:dyDescent="0.35">
      <c r="B49" s="196"/>
      <c r="C49" s="170"/>
      <c r="D49" s="146"/>
      <c r="E49" s="146"/>
      <c r="F49" s="146"/>
      <c r="G49" s="146"/>
      <c r="H49" s="146"/>
      <c r="I49" s="146"/>
      <c r="J49" s="146"/>
      <c r="K49" s="146"/>
      <c r="L49" s="147"/>
    </row>
    <row r="50" spans="2:12" x14ac:dyDescent="0.35">
      <c r="B50" s="196" t="s">
        <v>1306</v>
      </c>
      <c r="C50" s="197" t="s">
        <v>1299</v>
      </c>
      <c r="D50" s="198"/>
      <c r="E50" s="198"/>
      <c r="F50" s="198"/>
      <c r="G50" s="198"/>
      <c r="H50" s="198"/>
      <c r="I50" s="198"/>
      <c r="J50" s="198"/>
      <c r="K50" s="198"/>
      <c r="L50" s="199"/>
    </row>
    <row r="51" spans="2:12" x14ac:dyDescent="0.35">
      <c r="B51" s="196"/>
      <c r="C51" s="197"/>
      <c r="D51" s="201"/>
      <c r="E51" s="198"/>
      <c r="F51" s="198"/>
      <c r="G51" s="198"/>
      <c r="H51" s="198"/>
      <c r="I51" s="198"/>
      <c r="J51" s="198"/>
      <c r="K51" s="198"/>
      <c r="L51" s="199"/>
    </row>
    <row r="52" spans="2:12" x14ac:dyDescent="0.35">
      <c r="B52" s="196"/>
      <c r="C52" s="197"/>
      <c r="D52" s="170"/>
      <c r="E52" s="198"/>
      <c r="F52" s="202" t="s">
        <v>94</v>
      </c>
      <c r="G52" s="202" t="s">
        <v>1427</v>
      </c>
      <c r="H52" s="179"/>
      <c r="I52" s="198"/>
      <c r="J52" s="198"/>
      <c r="K52" s="198"/>
      <c r="L52" s="199"/>
    </row>
    <row r="53" spans="2:12" x14ac:dyDescent="0.35">
      <c r="B53" s="196"/>
      <c r="C53" s="203"/>
      <c r="D53" s="203"/>
      <c r="E53" s="198"/>
      <c r="F53" s="204" t="s">
        <v>1300</v>
      </c>
      <c r="G53" s="204" t="s">
        <v>1428</v>
      </c>
      <c r="H53" s="179"/>
      <c r="I53" s="198"/>
      <c r="J53" s="198"/>
      <c r="K53" s="198"/>
      <c r="L53" s="199"/>
    </row>
    <row r="54" spans="2:12" x14ac:dyDescent="0.35">
      <c r="B54" s="196"/>
      <c r="C54" s="155" t="s">
        <v>1301</v>
      </c>
      <c r="D54" s="205" t="s">
        <v>1777</v>
      </c>
      <c r="E54" s="206"/>
      <c r="F54" s="207">
        <v>22932.94</v>
      </c>
      <c r="G54" s="548"/>
      <c r="H54" s="208"/>
      <c r="I54" s="146"/>
      <c r="J54" s="146"/>
      <c r="K54" s="146"/>
      <c r="L54" s="147"/>
    </row>
    <row r="55" spans="2:12" x14ac:dyDescent="0.35">
      <c r="B55" s="196"/>
      <c r="C55" s="180"/>
      <c r="D55" s="205" t="s">
        <v>1302</v>
      </c>
      <c r="E55" s="206"/>
      <c r="F55" s="207">
        <v>661.78</v>
      </c>
      <c r="G55" s="549"/>
      <c r="H55" s="146"/>
      <c r="I55" s="146"/>
      <c r="J55" s="146"/>
      <c r="K55" s="146"/>
      <c r="L55" s="147"/>
    </row>
    <row r="56" spans="2:12" x14ac:dyDescent="0.35">
      <c r="B56" s="196"/>
      <c r="C56" s="180"/>
      <c r="D56" s="205" t="s">
        <v>1303</v>
      </c>
      <c r="E56" s="206"/>
      <c r="F56" s="207">
        <v>32135.46</v>
      </c>
      <c r="G56" s="549"/>
      <c r="H56" s="209"/>
      <c r="I56" s="210"/>
      <c r="J56" s="146"/>
      <c r="K56" s="146"/>
      <c r="L56" s="147"/>
    </row>
    <row r="57" spans="2:12" x14ac:dyDescent="0.35">
      <c r="B57" s="196"/>
      <c r="C57" s="180"/>
      <c r="D57" s="205" t="s">
        <v>1776</v>
      </c>
      <c r="E57" s="206"/>
      <c r="F57" s="207">
        <v>8584.630000000001</v>
      </c>
      <c r="G57" s="549"/>
      <c r="H57" s="146"/>
      <c r="I57" s="211"/>
      <c r="J57" s="146"/>
      <c r="K57" s="146"/>
      <c r="L57" s="147"/>
    </row>
    <row r="58" spans="2:12" x14ac:dyDescent="0.35">
      <c r="B58" s="196"/>
      <c r="C58" s="180"/>
      <c r="D58" s="205" t="s">
        <v>92</v>
      </c>
      <c r="E58" s="206"/>
      <c r="F58" s="207">
        <v>573.84699999999998</v>
      </c>
      <c r="G58" s="549"/>
      <c r="H58" s="146"/>
      <c r="I58" s="210"/>
      <c r="J58" s="146"/>
      <c r="K58" s="146"/>
      <c r="L58" s="147"/>
    </row>
    <row r="59" spans="2:12" x14ac:dyDescent="0.35">
      <c r="B59" s="196"/>
      <c r="C59" s="721" t="s">
        <v>94</v>
      </c>
      <c r="D59" s="722"/>
      <c r="E59" s="723"/>
      <c r="F59" s="212">
        <f>SUM(F54:F58)</f>
        <v>64888.656999999999</v>
      </c>
      <c r="G59" s="212"/>
      <c r="H59" s="210"/>
      <c r="I59" s="210"/>
      <c r="J59" s="146"/>
      <c r="K59" s="146"/>
      <c r="L59" s="147"/>
    </row>
    <row r="60" spans="2:12" x14ac:dyDescent="0.35">
      <c r="B60" s="196"/>
      <c r="C60" s="170" t="s">
        <v>2759</v>
      </c>
      <c r="D60" s="146"/>
      <c r="E60" s="146"/>
      <c r="F60" s="146"/>
      <c r="G60" s="146"/>
      <c r="H60" s="146"/>
      <c r="I60" s="146"/>
      <c r="J60" s="146"/>
      <c r="K60" s="146"/>
      <c r="L60" s="147"/>
    </row>
    <row r="61" spans="2:12" x14ac:dyDescent="0.35">
      <c r="B61" s="196"/>
      <c r="C61" s="170"/>
      <c r="D61" s="146"/>
      <c r="E61" s="146"/>
      <c r="F61" s="146"/>
      <c r="G61" s="146"/>
      <c r="H61" s="146"/>
      <c r="I61" s="146"/>
      <c r="J61" s="146"/>
      <c r="K61" s="146"/>
      <c r="L61" s="147"/>
    </row>
    <row r="62" spans="2:12" ht="6.75" customHeight="1" x14ac:dyDescent="0.35">
      <c r="B62" s="196"/>
      <c r="C62" s="170"/>
      <c r="D62" s="146"/>
      <c r="E62" s="146"/>
      <c r="F62" s="146"/>
      <c r="G62" s="146"/>
      <c r="H62" s="146"/>
      <c r="I62" s="146"/>
      <c r="J62" s="146"/>
      <c r="K62" s="146"/>
      <c r="L62" s="147"/>
    </row>
    <row r="63" spans="2:12" x14ac:dyDescent="0.35">
      <c r="B63" s="196"/>
      <c r="C63" s="213" t="s">
        <v>1305</v>
      </c>
      <c r="D63" s="214"/>
      <c r="E63" s="215"/>
      <c r="F63" s="216">
        <v>54857.822</v>
      </c>
      <c r="G63" s="146"/>
      <c r="H63" s="146"/>
      <c r="I63" s="146"/>
      <c r="J63" s="146"/>
      <c r="K63" s="146"/>
      <c r="L63" s="147"/>
    </row>
    <row r="64" spans="2:12" x14ac:dyDescent="0.35">
      <c r="B64" s="196"/>
      <c r="C64" s="146"/>
      <c r="D64" s="146"/>
      <c r="E64" s="146"/>
      <c r="F64" s="146"/>
      <c r="G64" s="146"/>
      <c r="H64" s="146"/>
      <c r="I64" s="146"/>
      <c r="J64" s="146"/>
      <c r="K64" s="146"/>
      <c r="L64" s="147"/>
    </row>
    <row r="65" spans="2:12" x14ac:dyDescent="0.35">
      <c r="B65" s="196"/>
      <c r="C65" s="146"/>
      <c r="D65" s="146"/>
      <c r="E65" s="146"/>
      <c r="F65" s="146"/>
      <c r="G65" s="146"/>
      <c r="H65" s="146"/>
      <c r="I65" s="146"/>
      <c r="J65" s="146"/>
      <c r="K65" s="146"/>
      <c r="L65" s="147"/>
    </row>
    <row r="66" spans="2:12" x14ac:dyDescent="0.35">
      <c r="B66" s="196" t="s">
        <v>1309</v>
      </c>
      <c r="C66" s="197" t="s">
        <v>1429</v>
      </c>
      <c r="D66" s="198"/>
      <c r="E66" s="198"/>
      <c r="F66" s="198"/>
      <c r="G66" s="198"/>
      <c r="H66" s="198"/>
      <c r="I66" s="198"/>
      <c r="J66" s="198"/>
      <c r="K66" s="198"/>
      <c r="L66" s="199"/>
    </row>
    <row r="67" spans="2:12" x14ac:dyDescent="0.35">
      <c r="B67" s="196"/>
      <c r="C67" s="197"/>
      <c r="D67" s="198"/>
      <c r="E67" s="198"/>
      <c r="F67" s="198"/>
      <c r="G67" s="198"/>
      <c r="H67" s="198"/>
      <c r="I67" s="198"/>
      <c r="J67" s="198"/>
      <c r="K67" s="198"/>
      <c r="L67" s="199"/>
    </row>
    <row r="68" spans="2:12" x14ac:dyDescent="0.35">
      <c r="B68" s="196"/>
      <c r="C68" s="146"/>
      <c r="D68" s="217" t="s">
        <v>1430</v>
      </c>
      <c r="E68" s="217" t="s">
        <v>1431</v>
      </c>
      <c r="F68" s="146"/>
      <c r="G68" s="146"/>
      <c r="H68" s="146"/>
      <c r="I68" s="146"/>
      <c r="J68" s="146"/>
      <c r="K68" s="146"/>
      <c r="L68" s="147"/>
    </row>
    <row r="69" spans="2:12" x14ac:dyDescent="0.35">
      <c r="B69" s="196"/>
      <c r="C69" s="218" t="s">
        <v>1432</v>
      </c>
      <c r="D69" s="219">
        <v>1.05</v>
      </c>
      <c r="E69" s="219">
        <v>1.123</v>
      </c>
      <c r="F69" s="192" t="s">
        <v>2760</v>
      </c>
      <c r="G69" s="146"/>
      <c r="H69" s="146"/>
      <c r="I69" s="146"/>
      <c r="J69" s="146"/>
      <c r="K69" s="146"/>
      <c r="L69" s="147"/>
    </row>
    <row r="70" spans="2:12" x14ac:dyDescent="0.35">
      <c r="B70" s="196"/>
      <c r="C70" s="218" t="s">
        <v>1433</v>
      </c>
      <c r="D70" s="220"/>
      <c r="E70" s="220"/>
      <c r="F70" s="146"/>
      <c r="G70" s="146"/>
      <c r="H70" s="146"/>
      <c r="I70" s="146"/>
      <c r="J70" s="146"/>
      <c r="K70" s="146"/>
      <c r="L70" s="147"/>
    </row>
    <row r="71" spans="2:12" x14ac:dyDescent="0.35">
      <c r="B71" s="196"/>
      <c r="C71" s="218" t="s">
        <v>92</v>
      </c>
      <c r="D71" s="220">
        <v>0.05</v>
      </c>
      <c r="E71" s="221">
        <v>0.153</v>
      </c>
      <c r="F71" s="192" t="s">
        <v>1434</v>
      </c>
      <c r="G71" s="146"/>
      <c r="H71" s="146"/>
      <c r="I71" s="146"/>
      <c r="J71" s="146"/>
      <c r="K71" s="146"/>
      <c r="L71" s="147"/>
    </row>
    <row r="72" spans="2:12" x14ac:dyDescent="0.35">
      <c r="B72" s="196"/>
      <c r="C72" s="170"/>
      <c r="D72" s="198"/>
      <c r="E72" s="170"/>
      <c r="F72" s="146"/>
      <c r="G72" s="146"/>
      <c r="H72" s="146"/>
      <c r="I72" s="146"/>
      <c r="J72" s="146"/>
      <c r="K72" s="146"/>
      <c r="L72" s="147"/>
    </row>
    <row r="73" spans="2:12" ht="8.25" customHeight="1" x14ac:dyDescent="0.35">
      <c r="B73" s="196"/>
      <c r="C73" s="170"/>
      <c r="D73" s="198"/>
      <c r="E73" s="170"/>
      <c r="F73" s="146"/>
      <c r="G73" s="146"/>
      <c r="H73" s="146"/>
      <c r="I73" s="146"/>
      <c r="J73" s="146"/>
      <c r="K73" s="146"/>
      <c r="L73" s="147"/>
    </row>
    <row r="74" spans="2:12" x14ac:dyDescent="0.35">
      <c r="B74" s="196" t="s">
        <v>1435</v>
      </c>
      <c r="C74" s="197" t="s">
        <v>1307</v>
      </c>
      <c r="D74" s="198"/>
      <c r="E74" s="170"/>
      <c r="F74" s="146"/>
      <c r="G74" s="146"/>
      <c r="H74" s="146"/>
      <c r="I74" s="146"/>
      <c r="J74" s="146"/>
      <c r="K74" s="146"/>
      <c r="L74" s="147"/>
    </row>
    <row r="75" spans="2:12" x14ac:dyDescent="0.35">
      <c r="B75" s="196"/>
      <c r="C75" s="170"/>
      <c r="D75" s="198"/>
      <c r="E75" s="170"/>
      <c r="F75" s="146"/>
      <c r="G75" s="146"/>
      <c r="H75" s="146"/>
      <c r="I75" s="146"/>
      <c r="J75" s="146"/>
      <c r="K75" s="146"/>
      <c r="L75" s="147"/>
    </row>
    <row r="76" spans="2:12" x14ac:dyDescent="0.35">
      <c r="B76" s="196"/>
      <c r="C76" s="170"/>
      <c r="D76" s="198"/>
      <c r="E76" s="170"/>
      <c r="F76" s="202" t="s">
        <v>1285</v>
      </c>
      <c r="G76" s="202" t="s">
        <v>1286</v>
      </c>
      <c r="H76" s="202" t="s">
        <v>1287</v>
      </c>
      <c r="I76" s="146"/>
      <c r="J76" s="146"/>
      <c r="K76" s="146"/>
      <c r="L76" s="147"/>
    </row>
    <row r="77" spans="2:12" x14ac:dyDescent="0.35">
      <c r="B77" s="196"/>
      <c r="C77" s="724" t="s">
        <v>1308</v>
      </c>
      <c r="D77" s="725"/>
      <c r="E77" s="182" t="s">
        <v>1290</v>
      </c>
      <c r="F77" s="183" t="s">
        <v>1436</v>
      </c>
      <c r="G77" s="184"/>
      <c r="H77" s="184" t="s">
        <v>1414</v>
      </c>
      <c r="I77" s="179"/>
      <c r="J77" s="146"/>
      <c r="K77" s="146"/>
      <c r="L77" s="147"/>
    </row>
    <row r="78" spans="2:12" x14ac:dyDescent="0.35">
      <c r="B78" s="196"/>
      <c r="C78" s="726"/>
      <c r="D78" s="727"/>
      <c r="E78" s="185" t="s">
        <v>1653</v>
      </c>
      <c r="F78" s="186" t="s">
        <v>1437</v>
      </c>
      <c r="G78" s="184"/>
      <c r="H78" s="184" t="s">
        <v>1414</v>
      </c>
      <c r="I78" s="179"/>
      <c r="J78" s="146"/>
      <c r="K78" s="146"/>
      <c r="L78" s="147"/>
    </row>
    <row r="79" spans="2:12" x14ac:dyDescent="0.35">
      <c r="B79" s="196"/>
      <c r="C79" s="728"/>
      <c r="D79" s="729"/>
      <c r="E79" s="185" t="s">
        <v>1291</v>
      </c>
      <c r="F79" s="186" t="s">
        <v>1437</v>
      </c>
      <c r="G79" s="184"/>
      <c r="H79" s="184" t="s">
        <v>1414</v>
      </c>
      <c r="I79" s="170"/>
      <c r="J79" s="146"/>
      <c r="K79" s="146"/>
      <c r="L79" s="147"/>
    </row>
    <row r="80" spans="2:12" x14ac:dyDescent="0.35">
      <c r="B80" s="196"/>
      <c r="C80" s="146"/>
      <c r="D80" s="146"/>
      <c r="E80" s="146"/>
      <c r="F80" s="146"/>
      <c r="G80" s="146"/>
      <c r="H80" s="146"/>
      <c r="I80" s="146"/>
      <c r="J80" s="146"/>
      <c r="K80" s="146"/>
      <c r="L80" s="147"/>
    </row>
    <row r="81" spans="2:12" x14ac:dyDescent="0.35">
      <c r="B81" s="196"/>
      <c r="C81" s="146"/>
      <c r="D81" s="146"/>
      <c r="E81" s="146"/>
      <c r="F81" s="146"/>
      <c r="G81" s="146"/>
      <c r="H81" s="146"/>
      <c r="I81" s="146"/>
      <c r="J81" s="146"/>
      <c r="K81" s="146"/>
      <c r="L81" s="147"/>
    </row>
    <row r="82" spans="2:12" x14ac:dyDescent="0.35">
      <c r="B82" s="196" t="s">
        <v>1438</v>
      </c>
      <c r="C82" s="197" t="s">
        <v>1310</v>
      </c>
      <c r="D82" s="222"/>
      <c r="E82" s="146"/>
      <c r="F82" s="146"/>
      <c r="G82" s="146"/>
      <c r="H82" s="146"/>
      <c r="I82" s="146"/>
      <c r="J82" s="146"/>
      <c r="K82" s="146"/>
      <c r="L82" s="147"/>
    </row>
    <row r="83" spans="2:12" x14ac:dyDescent="0.35">
      <c r="B83" s="223"/>
      <c r="C83" s="222"/>
      <c r="D83" s="222"/>
      <c r="E83" s="146"/>
      <c r="F83" s="146"/>
      <c r="G83" s="146"/>
      <c r="H83" s="146"/>
      <c r="I83" s="146"/>
      <c r="J83" s="146"/>
      <c r="K83" s="146"/>
      <c r="L83" s="147"/>
    </row>
    <row r="84" spans="2:12" x14ac:dyDescent="0.35">
      <c r="B84" s="196"/>
      <c r="C84" s="213" t="s">
        <v>1311</v>
      </c>
      <c r="D84" s="214"/>
      <c r="E84" s="215"/>
      <c r="F84" s="224" t="s">
        <v>1312</v>
      </c>
      <c r="G84" s="146"/>
      <c r="H84" s="146"/>
      <c r="I84" s="146"/>
      <c r="J84" s="146"/>
      <c r="K84" s="146"/>
      <c r="L84" s="147"/>
    </row>
    <row r="85" spans="2:12" x14ac:dyDescent="0.35">
      <c r="B85" s="196"/>
      <c r="C85" s="161" t="s">
        <v>1313</v>
      </c>
      <c r="D85" s="162"/>
      <c r="E85" s="163"/>
      <c r="F85" s="225">
        <v>3188.5708520900002</v>
      </c>
      <c r="G85" s="146"/>
      <c r="H85" s="146"/>
      <c r="I85" s="146"/>
      <c r="J85" s="146"/>
      <c r="K85" s="146"/>
      <c r="L85" s="147"/>
    </row>
    <row r="86" spans="2:12" x14ac:dyDescent="0.35">
      <c r="B86" s="196"/>
      <c r="C86" s="161" t="s">
        <v>1314</v>
      </c>
      <c r="D86" s="162"/>
      <c r="E86" s="163"/>
      <c r="F86" s="225">
        <v>106.35564110999999</v>
      </c>
      <c r="G86" s="146"/>
      <c r="H86" s="146"/>
      <c r="I86" s="146"/>
      <c r="J86" s="146"/>
      <c r="K86" s="146"/>
      <c r="L86" s="147"/>
    </row>
    <row r="87" spans="2:12" x14ac:dyDescent="0.35">
      <c r="B87" s="196"/>
      <c r="C87" s="161" t="s">
        <v>1315</v>
      </c>
      <c r="D87" s="162"/>
      <c r="E87" s="163"/>
      <c r="F87" s="225">
        <v>7390.42</v>
      </c>
      <c r="G87" s="146"/>
      <c r="H87" s="146"/>
      <c r="I87" s="146"/>
      <c r="J87" s="146"/>
      <c r="K87" s="146"/>
      <c r="L87" s="147"/>
    </row>
    <row r="88" spans="2:12" x14ac:dyDescent="0.35">
      <c r="B88" s="196"/>
      <c r="C88" s="205"/>
      <c r="D88" s="206"/>
      <c r="E88" s="226" t="s">
        <v>1316</v>
      </c>
      <c r="F88" s="227">
        <f>F85+F86+F87</f>
        <v>10685.346493200001</v>
      </c>
      <c r="G88" s="146"/>
      <c r="H88" s="146"/>
      <c r="I88" s="146"/>
      <c r="J88" s="146"/>
      <c r="K88" s="146"/>
      <c r="L88" s="147"/>
    </row>
    <row r="89" spans="2:12" x14ac:dyDescent="0.35">
      <c r="B89" s="196"/>
      <c r="C89" s="161" t="s">
        <v>1305</v>
      </c>
      <c r="D89" s="162"/>
      <c r="E89" s="163"/>
      <c r="F89" s="225">
        <v>54857.822</v>
      </c>
      <c r="G89" s="146"/>
      <c r="H89" s="146"/>
      <c r="I89" s="146"/>
      <c r="J89" s="146"/>
      <c r="K89" s="146"/>
      <c r="L89" s="147"/>
    </row>
    <row r="90" spans="2:12" x14ac:dyDescent="0.35">
      <c r="B90" s="196"/>
      <c r="C90" s="161" t="s">
        <v>1439</v>
      </c>
      <c r="D90" s="162"/>
      <c r="E90" s="163"/>
      <c r="F90" s="225">
        <v>-185.29</v>
      </c>
      <c r="G90" s="146"/>
      <c r="H90" s="146"/>
      <c r="I90" s="146"/>
      <c r="J90" s="146"/>
      <c r="K90" s="146"/>
      <c r="L90" s="147"/>
    </row>
    <row r="91" spans="2:12" x14ac:dyDescent="0.35">
      <c r="B91" s="196"/>
      <c r="C91" s="161" t="s">
        <v>1317</v>
      </c>
      <c r="D91" s="162"/>
      <c r="E91" s="163"/>
      <c r="F91" s="225">
        <v>633.80799999999726</v>
      </c>
      <c r="G91" s="146"/>
      <c r="H91" s="146"/>
      <c r="I91" s="146"/>
      <c r="J91" s="146"/>
      <c r="K91" s="146"/>
      <c r="L91" s="147"/>
    </row>
    <row r="92" spans="2:12" x14ac:dyDescent="0.35">
      <c r="B92" s="196"/>
      <c r="C92" s="205"/>
      <c r="D92" s="206"/>
      <c r="E92" s="226" t="s">
        <v>1318</v>
      </c>
      <c r="F92" s="227">
        <f>F89+F91+F90</f>
        <v>55306.34</v>
      </c>
      <c r="G92" s="146"/>
      <c r="H92" s="146"/>
      <c r="I92" s="146"/>
      <c r="J92" s="146"/>
      <c r="K92" s="146"/>
      <c r="L92" s="147"/>
    </row>
    <row r="93" spans="2:12" x14ac:dyDescent="0.35">
      <c r="B93" s="196"/>
      <c r="C93" s="228" t="s">
        <v>1319</v>
      </c>
      <c r="D93" s="229"/>
      <c r="E93" s="230"/>
      <c r="F93" s="231">
        <f>F88+F92</f>
        <v>65991.686493200003</v>
      </c>
      <c r="G93" s="146"/>
      <c r="H93" s="146"/>
      <c r="I93" s="146"/>
      <c r="J93" s="146"/>
      <c r="K93" s="146"/>
      <c r="L93" s="147"/>
    </row>
    <row r="94" spans="2:12" x14ac:dyDescent="0.35">
      <c r="B94" s="196"/>
      <c r="C94" s="146"/>
      <c r="D94" s="146"/>
      <c r="E94" s="146"/>
      <c r="F94" s="146"/>
      <c r="G94" s="146"/>
      <c r="H94" s="146"/>
      <c r="I94" s="146"/>
      <c r="J94" s="146"/>
      <c r="K94" s="146"/>
      <c r="L94" s="147"/>
    </row>
    <row r="95" spans="2:12" x14ac:dyDescent="0.35">
      <c r="B95" s="232" t="s">
        <v>1440</v>
      </c>
      <c r="C95" s="233" t="s">
        <v>1441</v>
      </c>
      <c r="D95" s="234"/>
      <c r="E95" s="234"/>
      <c r="F95" s="235"/>
      <c r="G95" s="234"/>
      <c r="H95" s="234"/>
      <c r="I95" s="236"/>
      <c r="J95" s="170"/>
      <c r="K95" s="170"/>
      <c r="L95" s="237"/>
    </row>
    <row r="96" spans="2:12" x14ac:dyDescent="0.35">
      <c r="B96" s="232"/>
      <c r="C96" s="234"/>
      <c r="D96" s="234"/>
      <c r="E96" s="234"/>
      <c r="F96" s="235"/>
      <c r="G96" s="234"/>
      <c r="H96" s="234"/>
      <c r="I96" s="236"/>
      <c r="J96" s="170"/>
      <c r="K96" s="170"/>
      <c r="L96" s="237"/>
    </row>
    <row r="97" spans="2:12" x14ac:dyDescent="0.35">
      <c r="B97" s="238"/>
      <c r="C97" s="239" t="s">
        <v>1442</v>
      </c>
      <c r="D97" s="234"/>
      <c r="E97" s="234"/>
      <c r="F97" s="235"/>
      <c r="G97" s="234"/>
      <c r="H97" s="234"/>
      <c r="I97" s="236"/>
      <c r="J97" s="170"/>
      <c r="K97" s="170"/>
      <c r="L97" s="237"/>
    </row>
    <row r="98" spans="2:12" x14ac:dyDescent="0.35">
      <c r="B98" s="238"/>
      <c r="C98" s="239" t="s">
        <v>1443</v>
      </c>
      <c r="D98" s="239"/>
      <c r="E98" s="239"/>
      <c r="F98" s="235"/>
      <c r="G98" s="234"/>
      <c r="H98" s="234"/>
      <c r="I98" s="236"/>
      <c r="J98" s="170"/>
      <c r="K98" s="170"/>
      <c r="L98" s="237"/>
    </row>
    <row r="99" spans="2:12" x14ac:dyDescent="0.35">
      <c r="B99" s="238"/>
      <c r="C99" s="239" t="s">
        <v>1444</v>
      </c>
      <c r="D99" s="239"/>
      <c r="E99" s="239"/>
      <c r="F99" s="235"/>
      <c r="G99" s="234"/>
      <c r="H99" s="234"/>
      <c r="I99" s="236"/>
      <c r="J99" s="170"/>
      <c r="K99" s="170"/>
      <c r="L99" s="237"/>
    </row>
    <row r="100" spans="2:12" x14ac:dyDescent="0.35">
      <c r="B100" s="238"/>
      <c r="C100" s="239" t="s">
        <v>1445</v>
      </c>
      <c r="D100" s="239"/>
      <c r="E100" s="239"/>
      <c r="F100" s="235"/>
      <c r="G100" s="234"/>
      <c r="H100" s="234"/>
      <c r="I100" s="236"/>
      <c r="J100" s="170"/>
      <c r="K100" s="170"/>
      <c r="L100" s="237"/>
    </row>
    <row r="101" spans="2:12" x14ac:dyDescent="0.35">
      <c r="B101" s="238"/>
      <c r="C101" s="239" t="s">
        <v>1446</v>
      </c>
      <c r="D101" s="239"/>
      <c r="E101" s="239"/>
      <c r="F101" s="235"/>
      <c r="G101" s="234"/>
      <c r="H101" s="234"/>
      <c r="I101" s="236"/>
      <c r="J101" s="170"/>
      <c r="K101" s="170"/>
      <c r="L101" s="237"/>
    </row>
    <row r="102" spans="2:12" x14ac:dyDescent="0.35">
      <c r="B102" s="232"/>
      <c r="C102" s="234"/>
      <c r="D102" s="240" t="s">
        <v>1447</v>
      </c>
      <c r="E102" s="239"/>
      <c r="F102" s="235"/>
      <c r="G102" s="234"/>
      <c r="H102" s="234"/>
      <c r="I102" s="236"/>
      <c r="J102" s="170"/>
      <c r="K102" s="170"/>
      <c r="L102" s="237"/>
    </row>
    <row r="103" spans="2:12" x14ac:dyDescent="0.35">
      <c r="B103" s="232"/>
      <c r="C103" s="234"/>
      <c r="D103" s="240" t="s">
        <v>1448</v>
      </c>
      <c r="E103" s="239"/>
      <c r="F103" s="235"/>
      <c r="G103" s="234"/>
      <c r="H103" s="234"/>
      <c r="I103" s="236"/>
      <c r="J103" s="170"/>
      <c r="K103" s="170"/>
      <c r="L103" s="237"/>
    </row>
    <row r="104" spans="2:12" x14ac:dyDescent="0.35">
      <c r="B104" s="232"/>
      <c r="C104" s="234"/>
      <c r="D104" s="240" t="s">
        <v>1449</v>
      </c>
      <c r="E104" s="239"/>
      <c r="F104" s="235"/>
      <c r="G104" s="234"/>
      <c r="H104" s="234"/>
      <c r="I104" s="234"/>
      <c r="J104" s="241"/>
      <c r="K104" s="241"/>
      <c r="L104" s="237"/>
    </row>
    <row r="105" spans="2:12" x14ac:dyDescent="0.35">
      <c r="B105" s="232"/>
      <c r="C105" s="242" t="s">
        <v>1450</v>
      </c>
      <c r="D105" s="239"/>
      <c r="E105" s="239"/>
      <c r="F105" s="235"/>
      <c r="G105" s="234"/>
      <c r="H105" s="234"/>
      <c r="I105" s="234"/>
      <c r="J105" s="241"/>
      <c r="K105" s="241"/>
      <c r="L105" s="237"/>
    </row>
    <row r="106" spans="2:12" x14ac:dyDescent="0.35">
      <c r="B106" s="232"/>
      <c r="C106" s="242" t="s">
        <v>1451</v>
      </c>
      <c r="D106" s="234"/>
      <c r="E106" s="234"/>
      <c r="F106" s="235"/>
      <c r="G106" s="234"/>
      <c r="H106" s="234"/>
      <c r="I106" s="234"/>
      <c r="J106" s="241"/>
      <c r="K106" s="241"/>
      <c r="L106" s="237"/>
    </row>
    <row r="107" spans="2:12" x14ac:dyDescent="0.35">
      <c r="B107" s="232"/>
      <c r="C107" s="234"/>
      <c r="D107" s="234"/>
      <c r="E107" s="234"/>
      <c r="F107" s="234"/>
      <c r="G107" s="234"/>
      <c r="H107" s="234"/>
      <c r="I107" s="234"/>
      <c r="J107" s="241"/>
      <c r="K107" s="241"/>
      <c r="L107" s="237"/>
    </row>
    <row r="108" spans="2:12" x14ac:dyDescent="0.35">
      <c r="B108" s="232" t="s">
        <v>1452</v>
      </c>
      <c r="C108" s="233" t="s">
        <v>1453</v>
      </c>
      <c r="D108" s="243"/>
      <c r="E108" s="244" t="s">
        <v>1234</v>
      </c>
      <c r="F108" s="234"/>
      <c r="G108" s="234"/>
      <c r="H108" s="234"/>
      <c r="I108" s="234"/>
      <c r="J108" s="241"/>
      <c r="K108" s="241"/>
      <c r="L108" s="237"/>
    </row>
    <row r="109" spans="2:12" x14ac:dyDescent="0.35">
      <c r="B109" s="196"/>
      <c r="C109" s="146"/>
      <c r="D109" s="146"/>
      <c r="E109" s="146"/>
      <c r="F109" s="146"/>
      <c r="G109" s="146"/>
      <c r="H109" s="146"/>
      <c r="I109" s="146"/>
      <c r="J109" s="146"/>
      <c r="K109" s="146"/>
      <c r="L109" s="147"/>
    </row>
    <row r="110" spans="2:12" x14ac:dyDescent="0.35">
      <c r="B110" s="196"/>
      <c r="C110" s="146"/>
      <c r="D110" s="146"/>
      <c r="E110" s="146"/>
      <c r="F110" s="146"/>
      <c r="G110" s="146"/>
      <c r="H110" s="146"/>
      <c r="I110" s="146"/>
      <c r="J110" s="146"/>
      <c r="K110" s="146"/>
      <c r="L110" s="147"/>
    </row>
    <row r="111" spans="2:12" ht="15" thickBot="1" x14ac:dyDescent="0.4">
      <c r="B111" s="196"/>
      <c r="C111" s="146"/>
      <c r="D111" s="146"/>
      <c r="E111" s="146"/>
      <c r="F111" s="146"/>
      <c r="G111" s="146"/>
      <c r="H111" s="146"/>
      <c r="I111" s="146"/>
      <c r="J111" s="146"/>
      <c r="K111" s="146"/>
      <c r="L111" s="147"/>
    </row>
    <row r="112" spans="2:12" x14ac:dyDescent="0.35">
      <c r="B112" s="245">
        <v>3</v>
      </c>
      <c r="C112" s="142" t="s">
        <v>1320</v>
      </c>
      <c r="D112" s="143"/>
      <c r="E112" s="143"/>
      <c r="F112" s="143"/>
      <c r="G112" s="143"/>
      <c r="H112" s="143"/>
      <c r="I112" s="143"/>
      <c r="J112" s="143"/>
      <c r="K112" s="143"/>
      <c r="L112" s="144"/>
    </row>
    <row r="113" spans="2:12" x14ac:dyDescent="0.35">
      <c r="B113" s="246"/>
      <c r="C113" s="198"/>
      <c r="D113" s="198"/>
      <c r="E113" s="198"/>
      <c r="F113" s="198"/>
      <c r="G113" s="198"/>
      <c r="H113" s="198"/>
      <c r="I113" s="198"/>
      <c r="J113" s="198"/>
      <c r="K113" s="198"/>
      <c r="L113" s="199"/>
    </row>
    <row r="114" spans="2:12" x14ac:dyDescent="0.35">
      <c r="B114" s="145"/>
      <c r="C114" s="146"/>
      <c r="D114" s="146"/>
      <c r="E114" s="146"/>
      <c r="F114" s="146"/>
      <c r="G114" s="146"/>
      <c r="H114" s="146"/>
      <c r="I114" s="146"/>
      <c r="J114" s="146"/>
      <c r="K114" s="146"/>
      <c r="L114" s="147"/>
    </row>
    <row r="115" spans="2:12" x14ac:dyDescent="0.35">
      <c r="B115" s="145" t="s">
        <v>1321</v>
      </c>
      <c r="C115" s="197" t="s">
        <v>1322</v>
      </c>
      <c r="D115" s="146"/>
      <c r="E115" s="146"/>
      <c r="F115" s="146"/>
      <c r="G115" s="146"/>
      <c r="H115" s="146"/>
      <c r="I115" s="146"/>
      <c r="J115" s="146"/>
      <c r="K115" s="146"/>
      <c r="L115" s="147"/>
    </row>
    <row r="116" spans="2:12" x14ac:dyDescent="0.35">
      <c r="B116" s="145"/>
      <c r="C116" s="146"/>
      <c r="D116" s="146"/>
      <c r="E116" s="146"/>
      <c r="F116" s="146"/>
      <c r="G116" s="146"/>
      <c r="H116" s="146"/>
      <c r="I116" s="146"/>
      <c r="J116" s="146"/>
      <c r="K116" s="146"/>
      <c r="L116" s="147"/>
    </row>
    <row r="117" spans="2:12" x14ac:dyDescent="0.35">
      <c r="B117" s="145"/>
      <c r="C117" s="170"/>
      <c r="D117" s="170"/>
      <c r="E117" s="247" t="s">
        <v>1323</v>
      </c>
      <c r="F117" s="248" t="s">
        <v>1324</v>
      </c>
      <c r="G117" s="146"/>
      <c r="H117" s="146"/>
      <c r="I117" s="146"/>
      <c r="J117" s="146"/>
      <c r="K117" s="146"/>
      <c r="L117" s="147"/>
    </row>
    <row r="118" spans="2:12" x14ac:dyDescent="0.35">
      <c r="B118" s="145"/>
      <c r="C118" s="719" t="s">
        <v>1325</v>
      </c>
      <c r="D118" s="720"/>
      <c r="E118" s="249">
        <v>6.9850000000000003</v>
      </c>
      <c r="F118" s="249">
        <v>7.577</v>
      </c>
      <c r="G118" s="146"/>
      <c r="H118" s="146"/>
      <c r="I118" s="146"/>
      <c r="J118" s="146"/>
      <c r="K118" s="146"/>
      <c r="L118" s="147"/>
    </row>
    <row r="119" spans="2:12" x14ac:dyDescent="0.35">
      <c r="B119" s="145"/>
      <c r="C119" s="719" t="s">
        <v>484</v>
      </c>
      <c r="D119" s="720"/>
      <c r="E119" s="730">
        <v>6.4329000000000001</v>
      </c>
      <c r="F119" s="730">
        <v>10.06</v>
      </c>
      <c r="G119" s="146"/>
      <c r="H119" s="146"/>
      <c r="I119" s="146"/>
      <c r="J119" s="146"/>
      <c r="K119" s="146"/>
      <c r="L119" s="147"/>
    </row>
    <row r="120" spans="2:12" x14ac:dyDescent="0.35">
      <c r="B120" s="145"/>
      <c r="C120" s="719" t="s">
        <v>486</v>
      </c>
      <c r="D120" s="720"/>
      <c r="E120" s="731"/>
      <c r="F120" s="731"/>
      <c r="G120" s="146"/>
      <c r="H120" s="146"/>
      <c r="I120" s="146"/>
      <c r="J120" s="146"/>
      <c r="K120" s="146"/>
      <c r="L120" s="147"/>
    </row>
    <row r="121" spans="2:12" x14ac:dyDescent="0.35">
      <c r="B121" s="145"/>
      <c r="C121" s="719" t="s">
        <v>1304</v>
      </c>
      <c r="D121" s="720"/>
      <c r="E121" s="249">
        <v>9.0700000000000003E-2</v>
      </c>
      <c r="F121" s="249">
        <v>9.0700000000000003E-2</v>
      </c>
      <c r="G121" s="146"/>
      <c r="H121" s="146"/>
      <c r="I121" s="146"/>
      <c r="J121" s="146"/>
      <c r="K121" s="146"/>
      <c r="L121" s="147"/>
    </row>
    <row r="122" spans="2:12" x14ac:dyDescent="0.35">
      <c r="B122" s="145"/>
      <c r="C122" s="732" t="s">
        <v>1326</v>
      </c>
      <c r="D122" s="732"/>
      <c r="E122" s="250">
        <v>5.9897999999999998</v>
      </c>
      <c r="F122" s="250">
        <v>8.0639000000000003</v>
      </c>
      <c r="G122" s="146"/>
      <c r="H122" s="146"/>
      <c r="I122" s="146"/>
      <c r="J122" s="146"/>
      <c r="K122" s="146"/>
      <c r="L122" s="147"/>
    </row>
    <row r="123" spans="2:12" x14ac:dyDescent="0.35">
      <c r="B123" s="145"/>
      <c r="C123" s="170"/>
      <c r="D123" s="198"/>
      <c r="E123" s="170"/>
      <c r="F123" s="170"/>
      <c r="G123" s="146"/>
      <c r="H123" s="146"/>
      <c r="I123" s="146"/>
      <c r="J123" s="146"/>
      <c r="K123" s="146"/>
      <c r="L123" s="147"/>
    </row>
    <row r="124" spans="2:12" x14ac:dyDescent="0.35">
      <c r="B124" s="145"/>
      <c r="C124" s="732" t="s">
        <v>1327</v>
      </c>
      <c r="D124" s="732"/>
      <c r="E124" s="250">
        <v>6.6101999999999999</v>
      </c>
      <c r="F124" s="251">
        <f>E124</f>
        <v>6.6101999999999999</v>
      </c>
      <c r="G124" s="146"/>
      <c r="H124" s="146"/>
      <c r="I124" s="146"/>
      <c r="J124" s="146"/>
      <c r="K124" s="146"/>
      <c r="L124" s="147"/>
    </row>
    <row r="125" spans="2:12" x14ac:dyDescent="0.35">
      <c r="B125" s="145"/>
      <c r="C125" s="146"/>
      <c r="D125" s="146"/>
      <c r="E125" s="252"/>
      <c r="F125" s="252"/>
      <c r="G125" s="146"/>
      <c r="H125" s="146"/>
      <c r="I125" s="146"/>
      <c r="J125" s="146"/>
      <c r="K125" s="146"/>
      <c r="L125" s="147"/>
    </row>
    <row r="126" spans="2:12" x14ac:dyDescent="0.35">
      <c r="B126" s="145"/>
      <c r="C126" s="732" t="s">
        <v>1454</v>
      </c>
      <c r="D126" s="732"/>
      <c r="E126" s="250">
        <v>7.12</v>
      </c>
      <c r="F126" s="250">
        <f>E126</f>
        <v>7.12</v>
      </c>
      <c r="G126" s="146"/>
      <c r="H126" s="146"/>
      <c r="I126" s="146"/>
      <c r="J126" s="146"/>
      <c r="K126" s="146"/>
      <c r="L126" s="147"/>
    </row>
    <row r="127" spans="2:12" x14ac:dyDescent="0.35">
      <c r="B127" s="145"/>
      <c r="C127" s="146"/>
      <c r="D127" s="146"/>
      <c r="E127" s="146"/>
      <c r="F127" s="146"/>
      <c r="G127" s="146"/>
      <c r="H127" s="146"/>
      <c r="I127" s="146"/>
      <c r="J127" s="146"/>
      <c r="K127" s="146"/>
      <c r="L127" s="147"/>
    </row>
    <row r="128" spans="2:12" x14ac:dyDescent="0.35">
      <c r="B128" s="145" t="s">
        <v>1328</v>
      </c>
      <c r="C128" s="197" t="s">
        <v>1779</v>
      </c>
      <c r="D128" s="146"/>
      <c r="E128" s="146"/>
      <c r="F128" s="146"/>
      <c r="G128" s="146"/>
      <c r="H128" s="146"/>
      <c r="I128" s="146"/>
      <c r="J128" s="146"/>
      <c r="K128" s="146"/>
      <c r="L128" s="147"/>
    </row>
    <row r="129" spans="2:13" x14ac:dyDescent="0.35">
      <c r="B129" s="145"/>
      <c r="C129" s="146"/>
      <c r="D129" s="146"/>
      <c r="E129" s="146"/>
      <c r="F129" s="146"/>
      <c r="G129" s="146"/>
      <c r="H129" s="146"/>
      <c r="I129" s="146"/>
      <c r="J129" s="146"/>
      <c r="K129" s="146"/>
      <c r="L129" s="147"/>
    </row>
    <row r="130" spans="2:13" x14ac:dyDescent="0.35">
      <c r="B130" s="145"/>
      <c r="C130" s="146"/>
      <c r="D130" s="146"/>
      <c r="E130" s="253" t="s">
        <v>1329</v>
      </c>
      <c r="F130" s="202" t="s">
        <v>110</v>
      </c>
      <c r="G130" s="202" t="s">
        <v>112</v>
      </c>
      <c r="H130" s="253" t="s">
        <v>114</v>
      </c>
      <c r="I130" s="202" t="s">
        <v>116</v>
      </c>
      <c r="J130" s="202" t="s">
        <v>118</v>
      </c>
      <c r="K130" s="202" t="s">
        <v>120</v>
      </c>
      <c r="L130" s="147"/>
    </row>
    <row r="131" spans="2:13" x14ac:dyDescent="0.35">
      <c r="B131" s="145"/>
      <c r="C131" s="719" t="s">
        <v>1325</v>
      </c>
      <c r="D131" s="720"/>
      <c r="E131" s="254">
        <v>1735.4280745912374</v>
      </c>
      <c r="F131" s="254">
        <v>1957.1359885243876</v>
      </c>
      <c r="G131" s="254">
        <v>2273.1655682889877</v>
      </c>
      <c r="H131" s="254">
        <v>1484.0525132492874</v>
      </c>
      <c r="I131" s="254">
        <v>1697.5244367994239</v>
      </c>
      <c r="J131" s="254">
        <v>6164.3587801310705</v>
      </c>
      <c r="K131" s="254">
        <v>6868.5434811261066</v>
      </c>
      <c r="L131" s="255"/>
    </row>
    <row r="132" spans="2:13" x14ac:dyDescent="0.35">
      <c r="B132" s="145"/>
      <c r="C132" s="719" t="s">
        <v>484</v>
      </c>
      <c r="D132" s="720"/>
      <c r="E132" s="733">
        <v>4536.4830717782488</v>
      </c>
      <c r="F132" s="733">
        <v>3917.7144378750004</v>
      </c>
      <c r="G132" s="733">
        <v>3285.2613301670758</v>
      </c>
      <c r="H132" s="733">
        <v>2879.741167875266</v>
      </c>
      <c r="I132" s="733">
        <v>2492.2389179944785</v>
      </c>
      <c r="J132" s="733">
        <v>8012.6640024268145</v>
      </c>
      <c r="K132" s="733">
        <v>7673.1360718831211</v>
      </c>
      <c r="L132" s="255"/>
    </row>
    <row r="133" spans="2:13" x14ac:dyDescent="0.35">
      <c r="B133" s="145"/>
      <c r="C133" s="719" t="s">
        <v>486</v>
      </c>
      <c r="D133" s="720"/>
      <c r="E133" s="734"/>
      <c r="F133" s="734"/>
      <c r="G133" s="734"/>
      <c r="H133" s="734"/>
      <c r="I133" s="734"/>
      <c r="J133" s="734"/>
      <c r="K133" s="734"/>
      <c r="L133" s="255"/>
    </row>
    <row r="134" spans="2:13" x14ac:dyDescent="0.35">
      <c r="B134" s="145"/>
      <c r="C134" s="719" t="s">
        <v>1304</v>
      </c>
      <c r="D134" s="720"/>
      <c r="E134" s="254">
        <v>8584.6335098799991</v>
      </c>
      <c r="F134" s="207"/>
      <c r="G134" s="207"/>
      <c r="H134" s="207"/>
      <c r="I134" s="207"/>
      <c r="J134" s="207"/>
      <c r="K134" s="207"/>
      <c r="L134" s="255"/>
    </row>
    <row r="135" spans="2:13" x14ac:dyDescent="0.35">
      <c r="B135" s="145"/>
      <c r="C135" s="256"/>
      <c r="D135" s="257" t="s">
        <v>1330</v>
      </c>
      <c r="E135" s="258">
        <f>E131+E132+E134</f>
        <v>14856.544656249485</v>
      </c>
      <c r="F135" s="258">
        <f t="shared" ref="F135:K135" si="0">F131+F132+F134</f>
        <v>5874.8504263993882</v>
      </c>
      <c r="G135" s="258">
        <f t="shared" si="0"/>
        <v>5558.426898456064</v>
      </c>
      <c r="H135" s="258">
        <f t="shared" si="0"/>
        <v>4363.7936811245536</v>
      </c>
      <c r="I135" s="258">
        <f t="shared" si="0"/>
        <v>4189.7633547939022</v>
      </c>
      <c r="J135" s="258">
        <f t="shared" si="0"/>
        <v>14177.022782557884</v>
      </c>
      <c r="K135" s="258">
        <f t="shared" si="0"/>
        <v>14541.679553009228</v>
      </c>
      <c r="L135" s="255"/>
    </row>
    <row r="136" spans="2:13" x14ac:dyDescent="0.35">
      <c r="B136" s="145"/>
      <c r="C136" s="170"/>
      <c r="D136" s="148"/>
      <c r="E136" s="252"/>
      <c r="F136" s="252"/>
      <c r="G136" s="252"/>
      <c r="H136" s="252"/>
      <c r="I136" s="252"/>
      <c r="J136" s="252"/>
      <c r="K136" s="252"/>
      <c r="L136" s="147"/>
      <c r="M136" s="259"/>
    </row>
    <row r="137" spans="2:13" x14ac:dyDescent="0.35">
      <c r="B137" s="145"/>
      <c r="C137" s="256"/>
      <c r="D137" s="257" t="s">
        <v>1331</v>
      </c>
      <c r="E137" s="258">
        <v>7613.3792990000002</v>
      </c>
      <c r="F137" s="258">
        <v>6283.1490000000003</v>
      </c>
      <c r="G137" s="258">
        <v>4552.8090000000002</v>
      </c>
      <c r="H137" s="258">
        <v>3749.4430000000002</v>
      </c>
      <c r="I137" s="258">
        <v>8440.0910000000003</v>
      </c>
      <c r="J137" s="258">
        <v>14209.161</v>
      </c>
      <c r="K137" s="258">
        <v>9824.505948</v>
      </c>
      <c r="L137" s="255"/>
    </row>
    <row r="138" spans="2:13" x14ac:dyDescent="0.35">
      <c r="B138" s="145"/>
      <c r="C138" s="146"/>
      <c r="D138" s="146"/>
      <c r="E138" s="146"/>
      <c r="F138" s="146"/>
      <c r="G138" s="146"/>
      <c r="H138" s="146"/>
      <c r="I138" s="210"/>
      <c r="J138" s="146"/>
      <c r="K138" s="146"/>
      <c r="L138" s="147"/>
    </row>
    <row r="139" spans="2:13" x14ac:dyDescent="0.35">
      <c r="B139" s="145"/>
      <c r="C139" s="146"/>
      <c r="D139" s="146"/>
      <c r="E139" s="146"/>
      <c r="F139" s="146"/>
      <c r="G139" s="146"/>
      <c r="H139" s="146"/>
      <c r="I139" s="146"/>
      <c r="J139" s="146"/>
      <c r="K139" s="146"/>
      <c r="L139" s="147"/>
    </row>
    <row r="140" spans="2:13" x14ac:dyDescent="0.35">
      <c r="B140" s="145" t="s">
        <v>1332</v>
      </c>
      <c r="C140" s="197" t="s">
        <v>1780</v>
      </c>
      <c r="D140" s="146"/>
      <c r="E140" s="146"/>
      <c r="F140" s="146"/>
      <c r="G140" s="146"/>
      <c r="H140" s="146"/>
      <c r="I140" s="146"/>
      <c r="J140" s="146"/>
      <c r="K140" s="146"/>
      <c r="L140" s="147"/>
    </row>
    <row r="141" spans="2:13" x14ac:dyDescent="0.35">
      <c r="B141" s="145"/>
      <c r="C141" s="146"/>
      <c r="D141" s="146"/>
      <c r="E141" s="146"/>
      <c r="F141" s="146"/>
      <c r="G141" s="146"/>
      <c r="H141" s="146"/>
      <c r="I141" s="146"/>
      <c r="J141" s="146"/>
      <c r="K141" s="146"/>
      <c r="L141" s="147"/>
    </row>
    <row r="142" spans="2:13" x14ac:dyDescent="0.35">
      <c r="B142" s="145"/>
      <c r="C142" s="146"/>
      <c r="D142" s="146"/>
      <c r="E142" s="202" t="s">
        <v>108</v>
      </c>
      <c r="F142" s="202" t="s">
        <v>110</v>
      </c>
      <c r="G142" s="202" t="s">
        <v>112</v>
      </c>
      <c r="H142" s="253" t="s">
        <v>114</v>
      </c>
      <c r="I142" s="202" t="s">
        <v>116</v>
      </c>
      <c r="J142" s="202" t="s">
        <v>118</v>
      </c>
      <c r="K142" s="202" t="s">
        <v>120</v>
      </c>
      <c r="L142" s="147"/>
    </row>
    <row r="143" spans="2:13" x14ac:dyDescent="0.35">
      <c r="B143" s="145"/>
      <c r="C143" s="719" t="s">
        <v>1325</v>
      </c>
      <c r="D143" s="720"/>
      <c r="E143" s="254">
        <v>1525.3283467534566</v>
      </c>
      <c r="F143" s="254">
        <v>1783.701702199895</v>
      </c>
      <c r="G143" s="254">
        <v>2134.0045407413804</v>
      </c>
      <c r="H143" s="254">
        <v>1373.9912728307058</v>
      </c>
      <c r="I143" s="254">
        <v>1611.71691392104</v>
      </c>
      <c r="J143" s="254">
        <v>6040.6149044262302</v>
      </c>
      <c r="K143" s="254">
        <v>7710.8511618377934</v>
      </c>
      <c r="L143" s="255"/>
      <c r="M143" s="260"/>
    </row>
    <row r="144" spans="2:13" x14ac:dyDescent="0.35">
      <c r="B144" s="145"/>
      <c r="C144" s="719" t="s">
        <v>484</v>
      </c>
      <c r="D144" s="720"/>
      <c r="E144" s="733">
        <v>1901.3849748437956</v>
      </c>
      <c r="F144" s="733">
        <v>1937.2576514918237</v>
      </c>
      <c r="G144" s="733">
        <v>1826.0516026485789</v>
      </c>
      <c r="H144" s="733">
        <v>1848.7793778072066</v>
      </c>
      <c r="I144" s="733">
        <v>1805.2091052847118</v>
      </c>
      <c r="J144" s="733">
        <v>8325.483512952409</v>
      </c>
      <c r="K144" s="733">
        <v>15153.072774971479</v>
      </c>
      <c r="L144" s="255"/>
      <c r="M144" s="558"/>
    </row>
    <row r="145" spans="2:12" x14ac:dyDescent="0.35">
      <c r="B145" s="145"/>
      <c r="C145" s="719" t="s">
        <v>486</v>
      </c>
      <c r="D145" s="720"/>
      <c r="E145" s="734">
        <v>7071</v>
      </c>
      <c r="F145" s="734"/>
      <c r="G145" s="734"/>
      <c r="H145" s="734"/>
      <c r="I145" s="734"/>
      <c r="J145" s="734"/>
      <c r="K145" s="734"/>
      <c r="L145" s="255"/>
    </row>
    <row r="146" spans="2:12" x14ac:dyDescent="0.35">
      <c r="B146" s="145"/>
      <c r="C146" s="719" t="s">
        <v>1304</v>
      </c>
      <c r="D146" s="720"/>
      <c r="E146" s="254">
        <v>8584.6335098799991</v>
      </c>
      <c r="F146" s="254"/>
      <c r="G146" s="254"/>
      <c r="H146" s="254"/>
      <c r="I146" s="254"/>
      <c r="J146" s="254"/>
      <c r="K146" s="254"/>
      <c r="L146" s="255"/>
    </row>
    <row r="147" spans="2:12" x14ac:dyDescent="0.35">
      <c r="B147" s="145"/>
      <c r="C147" s="256"/>
      <c r="D147" s="257" t="s">
        <v>1333</v>
      </c>
      <c r="E147" s="258">
        <f>E143+E144+E146</f>
        <v>12011.346831477251</v>
      </c>
      <c r="F147" s="258">
        <f t="shared" ref="F147:K147" si="1">F143+F144+F146</f>
        <v>3720.9593536917187</v>
      </c>
      <c r="G147" s="258">
        <f t="shared" si="1"/>
        <v>3960.0561433899593</v>
      </c>
      <c r="H147" s="258">
        <f t="shared" si="1"/>
        <v>3222.7706506379127</v>
      </c>
      <c r="I147" s="258">
        <f t="shared" si="1"/>
        <v>3416.9260192057518</v>
      </c>
      <c r="J147" s="258">
        <f t="shared" si="1"/>
        <v>14366.098417378638</v>
      </c>
      <c r="K147" s="258">
        <f t="shared" si="1"/>
        <v>22863.923936809271</v>
      </c>
      <c r="L147" s="255"/>
    </row>
    <row r="148" spans="2:12" x14ac:dyDescent="0.35">
      <c r="B148" s="145"/>
      <c r="C148" s="170"/>
      <c r="D148" s="148"/>
      <c r="E148" s="261"/>
      <c r="F148" s="261"/>
      <c r="G148" s="261"/>
      <c r="H148" s="261"/>
      <c r="I148" s="261"/>
      <c r="J148" s="261"/>
      <c r="K148" s="261"/>
      <c r="L148" s="147"/>
    </row>
    <row r="149" spans="2:12" x14ac:dyDescent="0.35">
      <c r="B149" s="145"/>
      <c r="C149" s="262"/>
      <c r="D149" s="257" t="s">
        <v>1334</v>
      </c>
      <c r="E149" s="258">
        <f>E137</f>
        <v>7613.3792990000002</v>
      </c>
      <c r="F149" s="258">
        <f>F137</f>
        <v>6283.1490000000003</v>
      </c>
      <c r="G149" s="258">
        <f t="shared" ref="G149:K149" si="2">G137</f>
        <v>4552.8090000000002</v>
      </c>
      <c r="H149" s="258">
        <f t="shared" si="2"/>
        <v>3749.4430000000002</v>
      </c>
      <c r="I149" s="258">
        <f t="shared" si="2"/>
        <v>8440.0910000000003</v>
      </c>
      <c r="J149" s="258">
        <f t="shared" si="2"/>
        <v>14209.161</v>
      </c>
      <c r="K149" s="258">
        <f t="shared" si="2"/>
        <v>9824.505948</v>
      </c>
      <c r="L149" s="255"/>
    </row>
    <row r="150" spans="2:12" x14ac:dyDescent="0.35">
      <c r="B150" s="145"/>
      <c r="C150" s="735" t="s">
        <v>1335</v>
      </c>
      <c r="D150" s="735"/>
      <c r="E150" s="254">
        <f>E149</f>
        <v>7613.3792990000002</v>
      </c>
      <c r="F150" s="254">
        <f t="shared" ref="F150:K150" si="3">F149</f>
        <v>6283.1490000000003</v>
      </c>
      <c r="G150" s="254">
        <f t="shared" si="3"/>
        <v>4552.8090000000002</v>
      </c>
      <c r="H150" s="254">
        <f t="shared" si="3"/>
        <v>3749.4430000000002</v>
      </c>
      <c r="I150" s="254">
        <f t="shared" si="3"/>
        <v>8440.0910000000003</v>
      </c>
      <c r="J150" s="254">
        <f t="shared" si="3"/>
        <v>14209.161</v>
      </c>
      <c r="K150" s="254">
        <f t="shared" si="3"/>
        <v>9824.505948</v>
      </c>
      <c r="L150" s="147"/>
    </row>
    <row r="151" spans="2:12" x14ac:dyDescent="0.35">
      <c r="B151" s="145"/>
      <c r="C151" s="735" t="s">
        <v>1336</v>
      </c>
      <c r="D151" s="735"/>
      <c r="E151" s="207"/>
      <c r="F151" s="207"/>
      <c r="G151" s="207"/>
      <c r="H151" s="207"/>
      <c r="I151" s="207"/>
      <c r="J151" s="207"/>
      <c r="K151" s="207"/>
      <c r="L151" s="147"/>
    </row>
    <row r="152" spans="2:12" x14ac:dyDescent="0.35">
      <c r="B152" s="145"/>
      <c r="C152" s="146"/>
      <c r="D152" s="146"/>
      <c r="E152" s="146"/>
      <c r="F152" s="146"/>
      <c r="G152" s="146"/>
      <c r="H152" s="146"/>
      <c r="I152" s="146"/>
      <c r="J152" s="146"/>
      <c r="K152" s="146"/>
      <c r="L152" s="147"/>
    </row>
    <row r="153" spans="2:12" x14ac:dyDescent="0.35">
      <c r="B153" s="145"/>
      <c r="C153" s="146"/>
      <c r="D153" s="146"/>
      <c r="E153" s="146"/>
      <c r="F153" s="146"/>
      <c r="G153" s="146"/>
      <c r="H153" s="146"/>
      <c r="I153" s="146"/>
      <c r="J153" s="146"/>
      <c r="K153" s="146"/>
      <c r="L153" s="147"/>
    </row>
    <row r="154" spans="2:12" x14ac:dyDescent="0.35">
      <c r="B154" s="145" t="s">
        <v>1337</v>
      </c>
      <c r="C154" s="197" t="s">
        <v>1338</v>
      </c>
      <c r="D154" s="146"/>
      <c r="E154" s="210"/>
      <c r="F154" s="146"/>
      <c r="G154" s="146"/>
      <c r="H154" s="146"/>
      <c r="I154" s="210"/>
      <c r="J154" s="210"/>
      <c r="K154" s="210"/>
      <c r="L154" s="147"/>
    </row>
    <row r="155" spans="2:12" x14ac:dyDescent="0.35">
      <c r="B155" s="145"/>
      <c r="C155" s="146"/>
      <c r="D155" s="146"/>
      <c r="E155" s="146"/>
      <c r="F155" s="146"/>
      <c r="G155" s="146"/>
      <c r="H155" s="146"/>
      <c r="I155" s="146"/>
      <c r="J155" s="146"/>
      <c r="K155" s="146"/>
      <c r="L155" s="147"/>
    </row>
    <row r="156" spans="2:12" x14ac:dyDescent="0.35">
      <c r="B156" s="145"/>
      <c r="C156" s="263" t="s">
        <v>1340</v>
      </c>
      <c r="D156" s="736"/>
      <c r="E156" s="737"/>
      <c r="F156" s="737"/>
      <c r="G156" s="737"/>
      <c r="H156" s="737"/>
      <c r="I156" s="737"/>
      <c r="J156" s="737"/>
      <c r="K156" s="737"/>
      <c r="L156" s="147"/>
    </row>
    <row r="157" spans="2:12" ht="243.75" customHeight="1" x14ac:dyDescent="0.35">
      <c r="B157" s="145"/>
      <c r="C157" s="264"/>
      <c r="D157" s="738" t="s">
        <v>1455</v>
      </c>
      <c r="E157" s="739"/>
      <c r="F157" s="739"/>
      <c r="G157" s="739"/>
      <c r="H157" s="739"/>
      <c r="I157" s="740"/>
      <c r="J157" s="740"/>
      <c r="K157" s="740"/>
      <c r="L157" s="147"/>
    </row>
    <row r="158" spans="2:12" x14ac:dyDescent="0.35">
      <c r="B158" s="145"/>
      <c r="C158" s="265"/>
      <c r="D158" s="266"/>
      <c r="E158" s="267"/>
      <c r="F158" s="170"/>
      <c r="G158" s="170"/>
      <c r="H158" s="170"/>
      <c r="I158" s="146"/>
      <c r="J158" s="146"/>
      <c r="K158" s="268"/>
      <c r="L158" s="147"/>
    </row>
    <row r="159" spans="2:12" x14ac:dyDescent="0.35">
      <c r="B159" s="145"/>
      <c r="C159" s="269"/>
      <c r="D159" s="270" t="s">
        <v>688</v>
      </c>
      <c r="E159" s="270" t="s">
        <v>1339</v>
      </c>
      <c r="F159" s="146"/>
      <c r="G159" s="146"/>
      <c r="H159" s="170"/>
      <c r="I159" s="170"/>
      <c r="J159" s="198"/>
      <c r="K159" s="268"/>
      <c r="L159" s="147"/>
    </row>
    <row r="160" spans="2:12" x14ac:dyDescent="0.35">
      <c r="B160" s="145"/>
      <c r="C160" s="271" t="s">
        <v>1456</v>
      </c>
      <c r="D160" s="272">
        <v>36661</v>
      </c>
      <c r="E160" s="273">
        <v>6.4</v>
      </c>
      <c r="F160" s="146"/>
      <c r="G160" s="146"/>
      <c r="H160" s="170"/>
      <c r="I160" s="170"/>
      <c r="J160" s="146"/>
      <c r="K160" s="268"/>
      <c r="L160" s="147"/>
    </row>
    <row r="161" spans="2:12" x14ac:dyDescent="0.35">
      <c r="B161" s="145"/>
      <c r="C161" s="271" t="s">
        <v>1457</v>
      </c>
      <c r="D161" s="272">
        <v>6860</v>
      </c>
      <c r="E161" s="273">
        <v>6.2</v>
      </c>
      <c r="F161" s="146"/>
      <c r="G161" s="146"/>
      <c r="H161" s="170"/>
      <c r="I161" s="146"/>
      <c r="J161" s="146"/>
      <c r="K161" s="268"/>
      <c r="L161" s="147"/>
    </row>
    <row r="162" spans="2:12" x14ac:dyDescent="0.35">
      <c r="B162" s="145"/>
      <c r="C162" s="263" t="s">
        <v>1343</v>
      </c>
      <c r="D162" s="741"/>
      <c r="E162" s="737"/>
      <c r="F162" s="742"/>
      <c r="G162" s="742"/>
      <c r="H162" s="742"/>
      <c r="I162" s="742"/>
      <c r="J162" s="742"/>
      <c r="K162" s="742"/>
      <c r="L162" s="147"/>
    </row>
    <row r="163" spans="2:12" ht="66" customHeight="1" x14ac:dyDescent="0.35">
      <c r="B163" s="145"/>
      <c r="C163" s="264"/>
      <c r="D163" s="743" t="s">
        <v>1458</v>
      </c>
      <c r="E163" s="744"/>
      <c r="F163" s="744"/>
      <c r="G163" s="744"/>
      <c r="H163" s="744"/>
      <c r="I163" s="744"/>
      <c r="J163" s="744"/>
      <c r="K163" s="745"/>
      <c r="L163" s="147"/>
    </row>
    <row r="164" spans="2:12" x14ac:dyDescent="0.35">
      <c r="B164" s="145"/>
      <c r="C164" s="265"/>
      <c r="D164" s="274"/>
      <c r="E164" s="168"/>
      <c r="F164" s="146"/>
      <c r="G164" s="146"/>
      <c r="H164" s="146"/>
      <c r="I164" s="146"/>
      <c r="J164" s="146"/>
      <c r="K164" s="268"/>
      <c r="L164" s="147"/>
    </row>
    <row r="165" spans="2:12" x14ac:dyDescent="0.35">
      <c r="B165" s="145"/>
      <c r="C165" s="269"/>
      <c r="D165" s="270" t="s">
        <v>688</v>
      </c>
      <c r="E165" s="270" t="s">
        <v>1339</v>
      </c>
      <c r="F165" s="275"/>
      <c r="G165" s="146"/>
      <c r="H165" s="146"/>
      <c r="I165" s="146"/>
      <c r="J165" s="146"/>
      <c r="K165" s="268"/>
      <c r="L165" s="147"/>
    </row>
    <row r="166" spans="2:12" x14ac:dyDescent="0.35">
      <c r="B166" s="145"/>
      <c r="C166" s="271" t="s">
        <v>1459</v>
      </c>
      <c r="D166" s="272">
        <v>2807</v>
      </c>
      <c r="E166" s="276">
        <v>6.8</v>
      </c>
      <c r="F166" s="275"/>
      <c r="G166" s="146"/>
      <c r="H166" s="146"/>
      <c r="I166" s="170"/>
      <c r="J166" s="146"/>
      <c r="K166" s="268"/>
      <c r="L166" s="147"/>
    </row>
    <row r="167" spans="2:12" x14ac:dyDescent="0.35">
      <c r="B167" s="145"/>
      <c r="C167" s="271" t="s">
        <v>1460</v>
      </c>
      <c r="D167" s="272">
        <v>2318</v>
      </c>
      <c r="E167" s="276">
        <v>5.9</v>
      </c>
      <c r="F167" s="274"/>
      <c r="G167" s="168"/>
      <c r="H167" s="267"/>
      <c r="I167" s="267"/>
      <c r="J167" s="168"/>
      <c r="K167" s="169"/>
      <c r="L167" s="147"/>
    </row>
    <row r="168" spans="2:12" x14ac:dyDescent="0.35">
      <c r="B168" s="145"/>
      <c r="C168" s="146"/>
      <c r="D168" s="146"/>
      <c r="E168" s="146"/>
      <c r="F168" s="146"/>
      <c r="G168" s="146"/>
      <c r="H168" s="146"/>
      <c r="I168" s="146"/>
      <c r="J168" s="146"/>
      <c r="K168" s="146"/>
      <c r="L168" s="147"/>
    </row>
    <row r="169" spans="2:12" x14ac:dyDescent="0.35">
      <c r="B169" s="145"/>
      <c r="C169" s="146"/>
      <c r="D169" s="146"/>
      <c r="E169" s="146"/>
      <c r="F169" s="146"/>
      <c r="G169" s="146"/>
      <c r="H169" s="146"/>
      <c r="I169" s="146"/>
      <c r="J169" s="146"/>
      <c r="K169" s="146"/>
      <c r="L169" s="147"/>
    </row>
    <row r="170" spans="2:12" x14ac:dyDescent="0.35">
      <c r="B170" s="145" t="s">
        <v>1344</v>
      </c>
      <c r="C170" s="197" t="s">
        <v>1461</v>
      </c>
      <c r="D170" s="146"/>
      <c r="E170" s="146"/>
      <c r="F170" s="146"/>
      <c r="G170" s="146"/>
      <c r="H170" s="146"/>
      <c r="I170" s="146"/>
      <c r="J170" s="146"/>
      <c r="K170" s="146"/>
      <c r="L170" s="147"/>
    </row>
    <row r="171" spans="2:12" x14ac:dyDescent="0.35">
      <c r="B171" s="145"/>
      <c r="C171" s="146"/>
      <c r="D171" s="146"/>
      <c r="E171" s="746" t="s">
        <v>1462</v>
      </c>
      <c r="F171" s="146"/>
      <c r="G171" s="170"/>
      <c r="H171" s="146"/>
      <c r="I171" s="146"/>
      <c r="J171" s="146"/>
      <c r="K171" s="146"/>
      <c r="L171" s="147"/>
    </row>
    <row r="172" spans="2:12" x14ac:dyDescent="0.35">
      <c r="B172" s="145"/>
      <c r="C172" s="146"/>
      <c r="D172" s="146"/>
      <c r="E172" s="747"/>
      <c r="F172" s="146"/>
      <c r="G172" s="146"/>
      <c r="H172" s="146"/>
      <c r="I172" s="146"/>
      <c r="J172" s="146"/>
      <c r="K172" s="146"/>
      <c r="L172" s="147"/>
    </row>
    <row r="173" spans="2:12" x14ac:dyDescent="0.35">
      <c r="B173" s="145"/>
      <c r="C173" s="719" t="s">
        <v>1463</v>
      </c>
      <c r="D173" s="720"/>
      <c r="E173" s="207"/>
      <c r="F173" s="146"/>
      <c r="G173" s="146"/>
      <c r="H173" s="146"/>
      <c r="I173" s="146"/>
      <c r="J173" s="146"/>
      <c r="K173" s="146"/>
      <c r="L173" s="147"/>
    </row>
    <row r="174" spans="2:12" x14ac:dyDescent="0.35">
      <c r="B174" s="145"/>
      <c r="C174" s="719" t="s">
        <v>1464</v>
      </c>
      <c r="D174" s="720"/>
      <c r="E174" s="207"/>
      <c r="F174" s="146"/>
      <c r="G174" s="146"/>
      <c r="H174" s="146"/>
      <c r="I174" s="146"/>
      <c r="J174" s="146"/>
      <c r="K174" s="146"/>
      <c r="L174" s="147"/>
    </row>
    <row r="175" spans="2:12" x14ac:dyDescent="0.35">
      <c r="B175" s="145"/>
      <c r="C175" s="719" t="s">
        <v>1465</v>
      </c>
      <c r="D175" s="720"/>
      <c r="E175" s="207">
        <v>6800</v>
      </c>
      <c r="F175" s="146"/>
      <c r="G175" s="146"/>
      <c r="H175" s="146"/>
      <c r="I175" s="146"/>
      <c r="J175" s="146"/>
      <c r="K175" s="146"/>
      <c r="L175" s="147"/>
    </row>
    <row r="176" spans="2:12" x14ac:dyDescent="0.35">
      <c r="B176" s="145"/>
      <c r="C176" s="719" t="s">
        <v>1466</v>
      </c>
      <c r="D176" s="720"/>
      <c r="E176" s="207"/>
      <c r="F176" s="146"/>
      <c r="G176" s="146"/>
      <c r="H176" s="146"/>
      <c r="I176" s="146"/>
      <c r="J176" s="146"/>
      <c r="K176" s="146"/>
      <c r="L176" s="147"/>
    </row>
    <row r="177" spans="2:12" x14ac:dyDescent="0.35">
      <c r="B177" s="145"/>
      <c r="C177" s="719" t="s">
        <v>1467</v>
      </c>
      <c r="D177" s="720"/>
      <c r="E177" s="207">
        <v>2602</v>
      </c>
      <c r="F177" s="146"/>
      <c r="G177" s="146"/>
      <c r="H177" s="146"/>
      <c r="I177" s="146"/>
      <c r="J177" s="146"/>
      <c r="K177" s="146"/>
      <c r="L177" s="147"/>
    </row>
    <row r="178" spans="2:12" x14ac:dyDescent="0.35">
      <c r="B178" s="145"/>
      <c r="C178" s="750" t="s">
        <v>1304</v>
      </c>
      <c r="D178" s="182" t="s">
        <v>1468</v>
      </c>
      <c r="E178" s="207"/>
      <c r="F178" s="146"/>
      <c r="G178" s="146"/>
      <c r="H178" s="146"/>
      <c r="I178" s="146"/>
      <c r="J178" s="146"/>
      <c r="K178" s="146"/>
      <c r="L178" s="147"/>
    </row>
    <row r="179" spans="2:12" x14ac:dyDescent="0.35">
      <c r="B179" s="145"/>
      <c r="C179" s="751"/>
      <c r="D179" s="182" t="s">
        <v>92</v>
      </c>
      <c r="E179" s="207">
        <v>5982.630000000001</v>
      </c>
      <c r="F179" s="146"/>
      <c r="G179" s="146"/>
      <c r="H179" s="146"/>
      <c r="I179" s="146"/>
      <c r="J179" s="146"/>
      <c r="K179" s="146"/>
      <c r="L179" s="147"/>
    </row>
    <row r="180" spans="2:12" x14ac:dyDescent="0.35">
      <c r="B180" s="145"/>
      <c r="C180" s="752" t="s">
        <v>1469</v>
      </c>
      <c r="D180" s="753"/>
      <c r="E180" s="212">
        <f>SUM(E173:E179)</f>
        <v>15384.630000000001</v>
      </c>
      <c r="F180" s="146"/>
      <c r="G180" s="146"/>
      <c r="H180" s="146"/>
      <c r="I180" s="146"/>
      <c r="J180" s="146"/>
      <c r="K180" s="146"/>
      <c r="L180" s="147"/>
    </row>
    <row r="181" spans="2:12" x14ac:dyDescent="0.35">
      <c r="B181" s="145"/>
      <c r="C181" s="748" t="s">
        <v>1470</v>
      </c>
      <c r="D181" s="749"/>
      <c r="E181" s="277">
        <f>E180/F89</f>
        <v>0.28044551240113036</v>
      </c>
      <c r="F181" s="146"/>
      <c r="G181" s="146"/>
      <c r="H181" s="146"/>
      <c r="I181" s="146"/>
      <c r="J181" s="146"/>
      <c r="K181" s="146"/>
      <c r="L181" s="147"/>
    </row>
    <row r="182" spans="2:12" x14ac:dyDescent="0.35">
      <c r="B182" s="145"/>
      <c r="C182" s="278"/>
      <c r="D182" s="148"/>
      <c r="E182" s="146"/>
      <c r="F182" s="146"/>
      <c r="G182" s="146"/>
      <c r="H182" s="146"/>
      <c r="I182" s="146"/>
      <c r="J182" s="146"/>
      <c r="K182" s="146"/>
      <c r="L182" s="147"/>
    </row>
    <row r="183" spans="2:12" x14ac:dyDescent="0.35">
      <c r="B183" s="145"/>
      <c r="C183" s="719" t="s">
        <v>1471</v>
      </c>
      <c r="D183" s="720"/>
      <c r="E183" s="279">
        <v>0</v>
      </c>
      <c r="F183" s="270" t="s">
        <v>1472</v>
      </c>
      <c r="G183" s="146"/>
      <c r="H183" s="170"/>
      <c r="I183" s="146"/>
      <c r="J183" s="146"/>
      <c r="K183" s="146"/>
      <c r="L183" s="147"/>
    </row>
    <row r="184" spans="2:12" x14ac:dyDescent="0.35">
      <c r="B184" s="145"/>
      <c r="C184" s="748" t="s">
        <v>1473</v>
      </c>
      <c r="D184" s="749"/>
      <c r="E184" s="280"/>
      <c r="F184" s="281"/>
      <c r="G184" s="146"/>
      <c r="H184" s="146"/>
      <c r="I184" s="146"/>
      <c r="J184" s="146"/>
      <c r="K184" s="146"/>
      <c r="L184" s="147"/>
    </row>
    <row r="185" spans="2:12" x14ac:dyDescent="0.35">
      <c r="B185" s="145"/>
      <c r="C185" s="278"/>
      <c r="D185" s="148"/>
      <c r="E185" s="146"/>
      <c r="F185" s="146"/>
      <c r="G185" s="146"/>
      <c r="H185" s="146"/>
      <c r="I185" s="146"/>
      <c r="J185" s="146"/>
      <c r="K185" s="146"/>
      <c r="L185" s="147"/>
    </row>
    <row r="186" spans="2:12" x14ac:dyDescent="0.35">
      <c r="B186" s="145"/>
      <c r="C186" s="146"/>
      <c r="D186" s="146"/>
      <c r="E186" s="146"/>
      <c r="F186" s="146"/>
      <c r="G186" s="146"/>
      <c r="H186" s="146"/>
      <c r="I186" s="146"/>
      <c r="J186" s="146"/>
      <c r="K186" s="146"/>
      <c r="L186" s="147"/>
    </row>
    <row r="187" spans="2:12" x14ac:dyDescent="0.35">
      <c r="B187" s="145" t="s">
        <v>1474</v>
      </c>
      <c r="C187" s="197" t="s">
        <v>1345</v>
      </c>
      <c r="D187" s="146"/>
      <c r="E187" s="146"/>
      <c r="F187" s="146"/>
      <c r="G187" s="146"/>
      <c r="H187" s="146"/>
      <c r="I187" s="146"/>
      <c r="J187" s="146"/>
      <c r="K187" s="146"/>
      <c r="L187" s="147"/>
    </row>
    <row r="188" spans="2:12" x14ac:dyDescent="0.35">
      <c r="B188" s="145"/>
      <c r="C188" s="146"/>
      <c r="D188" s="146"/>
      <c r="E188" s="146"/>
      <c r="F188" s="146"/>
      <c r="G188" s="146"/>
      <c r="H188" s="146"/>
      <c r="I188" s="146"/>
      <c r="J188" s="146"/>
      <c r="K188" s="146"/>
      <c r="L188" s="147"/>
    </row>
    <row r="189" spans="2:12" x14ac:dyDescent="0.35">
      <c r="B189" s="145"/>
      <c r="C189" s="146"/>
      <c r="D189" s="202" t="s">
        <v>1312</v>
      </c>
      <c r="E189" s="202" t="s">
        <v>1339</v>
      </c>
      <c r="F189" s="146"/>
      <c r="G189" s="146"/>
      <c r="H189" s="146"/>
      <c r="I189" s="146"/>
      <c r="J189" s="146"/>
      <c r="K189" s="146"/>
      <c r="L189" s="147"/>
    </row>
    <row r="190" spans="2:12" x14ac:dyDescent="0.35">
      <c r="B190" s="145"/>
      <c r="C190" s="218" t="s">
        <v>1346</v>
      </c>
      <c r="D190" s="207">
        <v>2602</v>
      </c>
      <c r="E190" s="249">
        <v>0</v>
      </c>
      <c r="F190" s="146"/>
      <c r="G190" s="146"/>
      <c r="H190" s="146"/>
      <c r="I190" s="146"/>
      <c r="J190" s="146"/>
      <c r="K190" s="146"/>
      <c r="L190" s="147"/>
    </row>
    <row r="191" spans="2:12" x14ac:dyDescent="0.35">
      <c r="B191" s="145"/>
      <c r="C191" s="218" t="s">
        <v>1347</v>
      </c>
      <c r="D191" s="207">
        <v>5982.630000000001</v>
      </c>
      <c r="E191" s="249">
        <v>9.0700000000000003E-2</v>
      </c>
      <c r="F191" s="550"/>
      <c r="G191" s="146"/>
      <c r="H191" s="146"/>
      <c r="I191" s="146"/>
      <c r="J191" s="146"/>
      <c r="K191" s="146"/>
      <c r="L191" s="147"/>
    </row>
    <row r="192" spans="2:12" x14ac:dyDescent="0.35">
      <c r="B192" s="145"/>
      <c r="C192" s="218" t="s">
        <v>1348</v>
      </c>
      <c r="D192" s="207"/>
      <c r="E192" s="282"/>
      <c r="F192" s="146"/>
      <c r="G192" s="146"/>
      <c r="H192" s="146"/>
      <c r="I192" s="146"/>
      <c r="J192" s="146"/>
      <c r="K192" s="146"/>
      <c r="L192" s="147"/>
    </row>
    <row r="193" spans="2:12" x14ac:dyDescent="0.35">
      <c r="B193" s="145"/>
      <c r="C193" s="262" t="s">
        <v>94</v>
      </c>
      <c r="D193" s="212">
        <f>D191+D190</f>
        <v>8584.630000000001</v>
      </c>
      <c r="E193" s="250">
        <f>E191</f>
        <v>9.0700000000000003E-2</v>
      </c>
      <c r="F193" s="170"/>
      <c r="G193" s="146"/>
      <c r="H193" s="146"/>
      <c r="I193" s="146"/>
      <c r="J193" s="146"/>
      <c r="K193" s="146"/>
      <c r="L193" s="147"/>
    </row>
    <row r="194" spans="2:12" ht="15" thickBot="1" x14ac:dyDescent="0.4">
      <c r="B194" s="283"/>
      <c r="C194" s="284"/>
      <c r="D194" s="284"/>
      <c r="E194" s="284"/>
      <c r="F194" s="284"/>
      <c r="G194" s="284"/>
      <c r="H194" s="284"/>
      <c r="I194" s="284"/>
      <c r="J194" s="284"/>
      <c r="K194" s="284"/>
      <c r="L194" s="285"/>
    </row>
    <row r="232" spans="2:3" x14ac:dyDescent="0.35">
      <c r="B232" s="286"/>
      <c r="C232" s="287"/>
    </row>
  </sheetData>
  <mergeCells count="57">
    <mergeCell ref="C181:D181"/>
    <mergeCell ref="C183:D183"/>
    <mergeCell ref="C184:D184"/>
    <mergeCell ref="C174:D174"/>
    <mergeCell ref="C175:D175"/>
    <mergeCell ref="C176:D176"/>
    <mergeCell ref="C177:D177"/>
    <mergeCell ref="C178:C179"/>
    <mergeCell ref="C180:D180"/>
    <mergeCell ref="C173:D173"/>
    <mergeCell ref="J144:J145"/>
    <mergeCell ref="K144:K145"/>
    <mergeCell ref="C145:D145"/>
    <mergeCell ref="C146:D146"/>
    <mergeCell ref="C150:D150"/>
    <mergeCell ref="C151:D151"/>
    <mergeCell ref="D156:K156"/>
    <mergeCell ref="D157:K157"/>
    <mergeCell ref="D162:K162"/>
    <mergeCell ref="D163:K163"/>
    <mergeCell ref="E171:E172"/>
    <mergeCell ref="K132:K133"/>
    <mergeCell ref="C133:D133"/>
    <mergeCell ref="C134:D134"/>
    <mergeCell ref="C143:D143"/>
    <mergeCell ref="C144:D144"/>
    <mergeCell ref="E144:E145"/>
    <mergeCell ref="F144:F145"/>
    <mergeCell ref="G144:G145"/>
    <mergeCell ref="H144:H145"/>
    <mergeCell ref="I144:I145"/>
    <mergeCell ref="E132:E133"/>
    <mergeCell ref="F132:F133"/>
    <mergeCell ref="G132:G133"/>
    <mergeCell ref="H132:H133"/>
    <mergeCell ref="I132:I133"/>
    <mergeCell ref="J132:J133"/>
    <mergeCell ref="C132:D132"/>
    <mergeCell ref="F47:I47"/>
    <mergeCell ref="C59:E59"/>
    <mergeCell ref="C77:D79"/>
    <mergeCell ref="C118:D118"/>
    <mergeCell ref="C119:D119"/>
    <mergeCell ref="E119:E120"/>
    <mergeCell ref="F119:F120"/>
    <mergeCell ref="C120:D120"/>
    <mergeCell ref="C121:D121"/>
    <mergeCell ref="C122:D122"/>
    <mergeCell ref="C124:D124"/>
    <mergeCell ref="C126:D126"/>
    <mergeCell ref="C131:D131"/>
    <mergeCell ref="F46:I46"/>
    <mergeCell ref="D4:F4"/>
    <mergeCell ref="F41:H41"/>
    <mergeCell ref="F42:H42"/>
    <mergeCell ref="F43:H43"/>
    <mergeCell ref="F45:I45"/>
  </mergeCells>
  <hyperlinks>
    <hyperlink ref="F13" r:id="rId1" xr:uid="{00000000-0004-0000-0700-000000000000}"/>
    <hyperlink ref="F43" r:id="rId2" xr:uid="{00000000-0004-0000-0700-000001000000}"/>
    <hyperlink ref="F45" r:id="rId3" xr:uid="{00000000-0004-0000-0700-000002000000}"/>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CS245"/>
  <sheetViews>
    <sheetView showGridLines="0" topLeftCell="A97" zoomScale="80" zoomScaleNormal="80" workbookViewId="0">
      <selection activeCell="I114" sqref="I114"/>
    </sheetView>
  </sheetViews>
  <sheetFormatPr baseColWidth="10" defaultColWidth="11.453125" defaultRowHeight="14.5" x14ac:dyDescent="0.35"/>
  <cols>
    <col min="1" max="1" width="3.1796875" style="62" customWidth="1"/>
    <col min="2" max="2" width="6" style="1" customWidth="1"/>
    <col min="3" max="3" width="33.1796875" customWidth="1"/>
    <col min="4" max="4" width="15.26953125" customWidth="1"/>
    <col min="5" max="5" width="15.453125" bestFit="1" customWidth="1"/>
    <col min="6" max="6" width="14.81640625" customWidth="1"/>
    <col min="7" max="10" width="11.453125" customWidth="1"/>
    <col min="11" max="11" width="40.7265625" customWidth="1"/>
    <col min="12" max="12" width="3.81640625" customWidth="1"/>
    <col min="13" max="97" width="11.453125" style="62"/>
  </cols>
  <sheetData>
    <row r="1" spans="1:97" ht="15" thickBot="1" x14ac:dyDescent="0.4"/>
    <row r="2" spans="1:97" s="292" customFormat="1" x14ac:dyDescent="0.35">
      <c r="A2" s="62"/>
      <c r="B2" s="288"/>
      <c r="C2" s="289" t="s">
        <v>1407</v>
      </c>
      <c r="D2" s="290"/>
      <c r="E2" s="290"/>
      <c r="F2" s="290"/>
      <c r="G2" s="290"/>
      <c r="H2" s="290"/>
      <c r="I2" s="290"/>
      <c r="J2" s="290"/>
      <c r="K2" s="290"/>
      <c r="L2" s="291"/>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row>
    <row r="3" spans="1:97" x14ac:dyDescent="0.35">
      <c r="B3" s="293"/>
      <c r="C3" s="294"/>
      <c r="D3" s="294"/>
      <c r="E3" s="294"/>
      <c r="F3" s="294"/>
      <c r="G3" s="294"/>
      <c r="H3" s="294"/>
      <c r="I3" s="294"/>
      <c r="J3" s="294"/>
      <c r="K3" s="294"/>
      <c r="L3" s="295"/>
    </row>
    <row r="4" spans="1:97" x14ac:dyDescent="0.35">
      <c r="B4" s="293"/>
      <c r="C4" s="296" t="s">
        <v>1408</v>
      </c>
      <c r="D4" s="756" t="s">
        <v>1232</v>
      </c>
      <c r="E4" s="756"/>
      <c r="F4" s="756"/>
      <c r="G4" s="294"/>
      <c r="H4" s="294"/>
      <c r="I4" s="294"/>
      <c r="J4" s="294"/>
      <c r="K4" s="294"/>
      <c r="L4" s="295"/>
    </row>
    <row r="5" spans="1:97" x14ac:dyDescent="0.35">
      <c r="B5" s="293"/>
      <c r="C5" s="296" t="s">
        <v>1279</v>
      </c>
      <c r="D5" s="297">
        <f>'D1. NTT Overview'!D5</f>
        <v>44469</v>
      </c>
      <c r="E5" s="294"/>
      <c r="F5" s="294"/>
      <c r="G5" s="294"/>
      <c r="H5" s="294"/>
      <c r="I5" s="294"/>
      <c r="J5" s="294"/>
      <c r="K5" s="294"/>
      <c r="L5" s="295"/>
    </row>
    <row r="6" spans="1:97" x14ac:dyDescent="0.35">
      <c r="B6" s="293"/>
      <c r="C6" s="294"/>
      <c r="D6" s="294"/>
      <c r="E6" s="294"/>
      <c r="F6" s="294"/>
      <c r="G6" s="294"/>
      <c r="H6" s="294"/>
      <c r="I6" s="294"/>
      <c r="J6" s="294"/>
      <c r="K6" s="294"/>
      <c r="L6" s="295"/>
    </row>
    <row r="7" spans="1:97" s="300" customFormat="1" ht="13" x14ac:dyDescent="0.3">
      <c r="A7" s="298"/>
      <c r="B7" s="151">
        <v>4</v>
      </c>
      <c r="C7" s="152" t="s">
        <v>1475</v>
      </c>
      <c r="D7" s="152"/>
      <c r="E7" s="152"/>
      <c r="F7" s="152"/>
      <c r="G7" s="152"/>
      <c r="H7" s="152"/>
      <c r="I7" s="152"/>
      <c r="J7" s="152"/>
      <c r="K7" s="152"/>
      <c r="L7" s="299"/>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8"/>
      <c r="AV7" s="298"/>
      <c r="AW7" s="298"/>
      <c r="AX7" s="298"/>
      <c r="AY7" s="298"/>
      <c r="AZ7" s="298"/>
      <c r="BA7" s="298"/>
      <c r="BB7" s="298"/>
      <c r="BC7" s="298"/>
      <c r="BD7" s="298"/>
      <c r="BE7" s="298"/>
      <c r="BF7" s="298"/>
      <c r="BG7" s="298"/>
      <c r="BH7" s="298"/>
      <c r="BI7" s="298"/>
      <c r="BJ7" s="298"/>
      <c r="BK7" s="298"/>
      <c r="BL7" s="298"/>
      <c r="BM7" s="298"/>
      <c r="BN7" s="298"/>
      <c r="BO7" s="298"/>
      <c r="BP7" s="298"/>
      <c r="BQ7" s="298"/>
      <c r="BR7" s="298"/>
      <c r="BS7" s="298"/>
      <c r="BT7" s="298"/>
      <c r="BU7" s="298"/>
      <c r="BV7" s="298"/>
      <c r="BW7" s="298"/>
      <c r="BX7" s="298"/>
      <c r="BY7" s="298"/>
      <c r="BZ7" s="298"/>
      <c r="CA7" s="298"/>
      <c r="CB7" s="298"/>
      <c r="CC7" s="298"/>
      <c r="CD7" s="298"/>
      <c r="CE7" s="298"/>
      <c r="CF7" s="298"/>
      <c r="CG7" s="298"/>
      <c r="CH7" s="298"/>
      <c r="CI7" s="298"/>
      <c r="CJ7" s="298"/>
      <c r="CK7" s="298"/>
      <c r="CL7" s="298"/>
      <c r="CM7" s="298"/>
      <c r="CN7" s="298"/>
      <c r="CO7" s="298"/>
      <c r="CP7" s="298"/>
      <c r="CQ7" s="298"/>
      <c r="CR7" s="298"/>
      <c r="CS7" s="298"/>
    </row>
    <row r="8" spans="1:97" s="300" customFormat="1" ht="12.5" x14ac:dyDescent="0.25">
      <c r="A8" s="298"/>
      <c r="B8" s="301"/>
      <c r="C8" s="302"/>
      <c r="D8" s="302"/>
      <c r="E8" s="303"/>
      <c r="F8" s="303"/>
      <c r="G8" s="303"/>
      <c r="H8" s="303"/>
      <c r="I8" s="303"/>
      <c r="J8" s="303"/>
      <c r="K8" s="303"/>
      <c r="L8" s="304"/>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c r="BB8" s="298"/>
      <c r="BC8" s="298"/>
      <c r="BD8" s="298"/>
      <c r="BE8" s="298"/>
      <c r="BF8" s="298"/>
      <c r="BG8" s="298"/>
      <c r="BH8" s="298"/>
      <c r="BI8" s="298"/>
      <c r="BJ8" s="298"/>
      <c r="BK8" s="298"/>
      <c r="BL8" s="298"/>
      <c r="BM8" s="298"/>
      <c r="BN8" s="298"/>
      <c r="BO8" s="298"/>
      <c r="BP8" s="298"/>
      <c r="BQ8" s="298"/>
      <c r="BR8" s="298"/>
      <c r="BS8" s="298"/>
      <c r="BT8" s="298"/>
      <c r="BU8" s="298"/>
      <c r="BV8" s="298"/>
      <c r="BW8" s="298"/>
      <c r="BX8" s="298"/>
      <c r="BY8" s="298"/>
      <c r="BZ8" s="298"/>
      <c r="CA8" s="298"/>
      <c r="CB8" s="298"/>
      <c r="CC8" s="298"/>
      <c r="CD8" s="298"/>
      <c r="CE8" s="298"/>
      <c r="CF8" s="298"/>
      <c r="CG8" s="298"/>
      <c r="CH8" s="298"/>
      <c r="CI8" s="298"/>
      <c r="CJ8" s="298"/>
      <c r="CK8" s="298"/>
      <c r="CL8" s="298"/>
      <c r="CM8" s="298"/>
      <c r="CN8" s="298"/>
      <c r="CO8" s="298"/>
      <c r="CP8" s="298"/>
      <c r="CQ8" s="298"/>
      <c r="CR8" s="298"/>
      <c r="CS8" s="298"/>
    </row>
    <row r="9" spans="1:97" s="300" customFormat="1" ht="12.5" x14ac:dyDescent="0.25">
      <c r="A9" s="298"/>
      <c r="B9" s="301"/>
      <c r="C9" s="305" t="s">
        <v>1476</v>
      </c>
      <c r="D9" s="302"/>
      <c r="E9" s="303"/>
      <c r="F9" s="303"/>
      <c r="G9" s="303"/>
      <c r="H9" s="303"/>
      <c r="I9" s="303"/>
      <c r="J9" s="303"/>
      <c r="K9" s="303"/>
      <c r="L9" s="304"/>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row>
    <row r="10" spans="1:97" s="300" customFormat="1" ht="12.5" x14ac:dyDescent="0.25">
      <c r="A10" s="298"/>
      <c r="B10" s="301"/>
      <c r="C10" s="305"/>
      <c r="D10" s="302"/>
      <c r="E10" s="303"/>
      <c r="F10" s="303"/>
      <c r="G10" s="303"/>
      <c r="H10" s="303"/>
      <c r="I10" s="303"/>
      <c r="J10" s="303"/>
      <c r="K10" s="303"/>
      <c r="L10" s="304"/>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row>
    <row r="11" spans="1:97" s="300" customFormat="1" ht="13" x14ac:dyDescent="0.3">
      <c r="A11" s="298"/>
      <c r="B11" s="301" t="s">
        <v>1349</v>
      </c>
      <c r="C11" s="306" t="s">
        <v>1372</v>
      </c>
      <c r="D11" s="302"/>
      <c r="E11" s="303"/>
      <c r="F11" s="303"/>
      <c r="G11" s="303"/>
      <c r="H11" s="303"/>
      <c r="I11" s="303"/>
      <c r="J11" s="303"/>
      <c r="K11" s="303"/>
      <c r="L11" s="304"/>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row>
    <row r="12" spans="1:97" s="300" customFormat="1" ht="12.5" x14ac:dyDescent="0.25">
      <c r="A12" s="298"/>
      <c r="B12" s="301"/>
      <c r="C12" s="302"/>
      <c r="D12" s="302"/>
      <c r="E12" s="303"/>
      <c r="F12" s="303"/>
      <c r="G12" s="303"/>
      <c r="H12" s="303"/>
      <c r="I12" s="303"/>
      <c r="J12" s="303"/>
      <c r="K12" s="303"/>
      <c r="L12" s="304"/>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8"/>
      <c r="CQ12" s="298"/>
      <c r="CR12" s="298"/>
      <c r="CS12" s="298"/>
    </row>
    <row r="13" spans="1:97" s="300" customFormat="1" ht="39" x14ac:dyDescent="0.25">
      <c r="A13" s="298"/>
      <c r="B13" s="301"/>
      <c r="C13" s="303"/>
      <c r="D13" s="217" t="s">
        <v>1477</v>
      </c>
      <c r="E13" s="217" t="s">
        <v>1478</v>
      </c>
      <c r="F13" s="303"/>
      <c r="G13" s="303"/>
      <c r="H13" s="303"/>
      <c r="I13" s="303"/>
      <c r="J13" s="303"/>
      <c r="K13" s="303"/>
      <c r="L13" s="304"/>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c r="CQ13" s="298"/>
      <c r="CR13" s="298"/>
      <c r="CS13" s="298"/>
    </row>
    <row r="14" spans="1:97" s="300" customFormat="1" ht="12.5" x14ac:dyDescent="0.25">
      <c r="A14" s="298"/>
      <c r="B14" s="301"/>
      <c r="C14" s="307" t="s">
        <v>1479</v>
      </c>
      <c r="D14" s="312">
        <v>0.96132296773353421</v>
      </c>
      <c r="E14" s="312">
        <v>0.48588985422011388</v>
      </c>
      <c r="F14" s="303"/>
      <c r="G14" s="303"/>
      <c r="H14" s="303"/>
      <c r="I14" s="303"/>
      <c r="J14" s="303"/>
      <c r="K14" s="303"/>
      <c r="L14" s="304"/>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row>
    <row r="15" spans="1:97" s="300" customFormat="1" ht="13" x14ac:dyDescent="0.3">
      <c r="A15" s="298"/>
      <c r="B15" s="301"/>
      <c r="C15" s="309" t="s">
        <v>1350</v>
      </c>
      <c r="D15" s="310"/>
      <c r="E15" s="310"/>
      <c r="F15" s="303"/>
      <c r="G15" s="303"/>
      <c r="H15" s="303"/>
      <c r="I15" s="303"/>
      <c r="J15" s="303"/>
      <c r="K15" s="303"/>
      <c r="L15" s="304"/>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8"/>
      <c r="CO15" s="298"/>
      <c r="CP15" s="298"/>
      <c r="CQ15" s="298"/>
      <c r="CR15" s="298"/>
      <c r="CS15" s="298"/>
    </row>
    <row r="16" spans="1:97" s="300" customFormat="1" x14ac:dyDescent="0.35">
      <c r="A16" s="298"/>
      <c r="B16" s="301"/>
      <c r="C16" s="311" t="s">
        <v>1351</v>
      </c>
      <c r="D16" s="760">
        <v>6.5070889173411894E-3</v>
      </c>
      <c r="E16" s="760">
        <v>3.2889347197211853E-3</v>
      </c>
      <c r="F16" s="303"/>
      <c r="G16" s="303"/>
      <c r="H16" s="303"/>
      <c r="I16" s="294"/>
      <c r="J16" s="303"/>
      <c r="K16" s="303"/>
      <c r="L16" s="304"/>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row>
    <row r="17" spans="1:97" s="300" customFormat="1" x14ac:dyDescent="0.35">
      <c r="A17" s="298"/>
      <c r="B17" s="301"/>
      <c r="C17" s="311" t="s">
        <v>1352</v>
      </c>
      <c r="D17" s="761"/>
      <c r="E17" s="761"/>
      <c r="F17" s="303"/>
      <c r="G17" s="303"/>
      <c r="H17" s="303"/>
      <c r="I17" s="294"/>
      <c r="J17" s="303"/>
      <c r="K17" s="303"/>
      <c r="L17" s="304"/>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8"/>
      <c r="CH17" s="298"/>
      <c r="CI17" s="298"/>
      <c r="CJ17" s="298"/>
      <c r="CK17" s="298"/>
      <c r="CL17" s="298"/>
      <c r="CM17" s="298"/>
      <c r="CN17" s="298"/>
      <c r="CO17" s="298"/>
      <c r="CP17" s="298"/>
      <c r="CQ17" s="298"/>
      <c r="CR17" s="298"/>
      <c r="CS17" s="298"/>
    </row>
    <row r="18" spans="1:97" s="300" customFormat="1" x14ac:dyDescent="0.35">
      <c r="A18" s="298"/>
      <c r="B18" s="301"/>
      <c r="C18" s="311" t="s">
        <v>1353</v>
      </c>
      <c r="D18" s="312">
        <v>1.9032403026191559E-3</v>
      </c>
      <c r="E18" s="312">
        <v>9.6197135013401612E-4</v>
      </c>
      <c r="F18" s="303"/>
      <c r="G18" s="303"/>
      <c r="H18" s="303"/>
      <c r="I18" s="294"/>
      <c r="J18" s="303"/>
      <c r="K18" s="303"/>
      <c r="L18" s="304"/>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8"/>
      <c r="CA18" s="298"/>
      <c r="CB18" s="298"/>
      <c r="CC18" s="298"/>
      <c r="CD18" s="298"/>
      <c r="CE18" s="298"/>
      <c r="CF18" s="298"/>
      <c r="CG18" s="298"/>
      <c r="CH18" s="298"/>
      <c r="CI18" s="298"/>
      <c r="CJ18" s="298"/>
      <c r="CK18" s="298"/>
      <c r="CL18" s="298"/>
      <c r="CM18" s="298"/>
      <c r="CN18" s="298"/>
      <c r="CO18" s="298"/>
      <c r="CP18" s="298"/>
      <c r="CQ18" s="298"/>
      <c r="CR18" s="298"/>
      <c r="CS18" s="298"/>
    </row>
    <row r="19" spans="1:97" s="300" customFormat="1" x14ac:dyDescent="0.35">
      <c r="A19" s="298"/>
      <c r="B19" s="301"/>
      <c r="C19" s="311" t="s">
        <v>1354</v>
      </c>
      <c r="D19" s="312">
        <v>2.0359736668931062E-3</v>
      </c>
      <c r="E19" s="312">
        <v>1.0290599324127366E-3</v>
      </c>
      <c r="F19" s="303"/>
      <c r="G19" s="303"/>
      <c r="H19" s="303"/>
      <c r="I19" s="294"/>
      <c r="J19" s="303"/>
      <c r="K19" s="303"/>
      <c r="L19" s="304"/>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8"/>
      <c r="BW19" s="298"/>
      <c r="BX19" s="298"/>
      <c r="BY19" s="298"/>
      <c r="BZ19" s="298"/>
      <c r="CA19" s="298"/>
      <c r="CB19" s="298"/>
      <c r="CC19" s="298"/>
      <c r="CD19" s="298"/>
      <c r="CE19" s="298"/>
      <c r="CF19" s="298"/>
      <c r="CG19" s="298"/>
      <c r="CH19" s="298"/>
      <c r="CI19" s="298"/>
      <c r="CJ19" s="298"/>
      <c r="CK19" s="298"/>
      <c r="CL19" s="298"/>
      <c r="CM19" s="298"/>
      <c r="CN19" s="298"/>
      <c r="CO19" s="298"/>
      <c r="CP19" s="298"/>
      <c r="CQ19" s="298"/>
      <c r="CR19" s="298"/>
      <c r="CS19" s="298"/>
    </row>
    <row r="20" spans="1:97" s="300" customFormat="1" x14ac:dyDescent="0.35">
      <c r="A20" s="298"/>
      <c r="B20" s="301"/>
      <c r="C20" s="311" t="s">
        <v>1355</v>
      </c>
      <c r="D20" s="312">
        <v>2.7427908779554568E-2</v>
      </c>
      <c r="E20" s="312">
        <v>1.386312721715227E-2</v>
      </c>
      <c r="F20" s="303"/>
      <c r="G20" s="303"/>
      <c r="H20" s="303"/>
      <c r="I20" s="294"/>
      <c r="J20" s="303"/>
      <c r="K20" s="303"/>
      <c r="L20" s="304"/>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8"/>
      <c r="BA20" s="298"/>
      <c r="BB20" s="298"/>
      <c r="BC20" s="298"/>
      <c r="BD20" s="298"/>
      <c r="BE20" s="298"/>
      <c r="BF20" s="298"/>
      <c r="BG20" s="298"/>
      <c r="BH20" s="298"/>
      <c r="BI20" s="298"/>
      <c r="BJ20" s="298"/>
      <c r="BK20" s="298"/>
      <c r="BL20" s="298"/>
      <c r="BM20" s="298"/>
      <c r="BN20" s="298"/>
      <c r="BO20" s="298"/>
      <c r="BP20" s="298"/>
      <c r="BQ20" s="298"/>
      <c r="BR20" s="298"/>
      <c r="BS20" s="298"/>
      <c r="BT20" s="298"/>
      <c r="BU20" s="298"/>
      <c r="BV20" s="298"/>
      <c r="BW20" s="298"/>
      <c r="BX20" s="298"/>
      <c r="BY20" s="298"/>
      <c r="BZ20" s="298"/>
      <c r="CA20" s="298"/>
      <c r="CB20" s="298"/>
      <c r="CC20" s="298"/>
      <c r="CD20" s="298"/>
      <c r="CE20" s="298"/>
      <c r="CF20" s="298"/>
      <c r="CG20" s="298"/>
      <c r="CH20" s="298"/>
      <c r="CI20" s="298"/>
      <c r="CJ20" s="298"/>
      <c r="CK20" s="298"/>
      <c r="CL20" s="298"/>
      <c r="CM20" s="298"/>
      <c r="CN20" s="298"/>
      <c r="CO20" s="298"/>
      <c r="CP20" s="298"/>
      <c r="CQ20" s="298"/>
      <c r="CR20" s="298"/>
      <c r="CS20" s="298"/>
    </row>
    <row r="21" spans="1:97" s="300" customFormat="1" x14ac:dyDescent="0.35">
      <c r="A21" s="298"/>
      <c r="B21" s="301"/>
      <c r="C21" s="313" t="s">
        <v>1480</v>
      </c>
      <c r="D21" s="314">
        <f>D19+D20</f>
        <v>2.9463882446447674E-2</v>
      </c>
      <c r="E21" s="314">
        <f>E19+E20</f>
        <v>1.4892187149565006E-2</v>
      </c>
      <c r="F21" s="303"/>
      <c r="G21" s="303"/>
      <c r="H21" s="303"/>
      <c r="I21" s="294"/>
      <c r="J21" s="303"/>
      <c r="K21" s="303"/>
      <c r="L21" s="304"/>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8"/>
      <c r="BA21" s="298"/>
      <c r="BB21" s="298"/>
      <c r="BC21" s="298"/>
      <c r="BD21" s="298"/>
      <c r="BE21" s="298"/>
      <c r="BF21" s="298"/>
      <c r="BG21" s="298"/>
      <c r="BH21" s="298"/>
      <c r="BI21" s="298"/>
      <c r="BJ21" s="298"/>
      <c r="BK21" s="298"/>
      <c r="BL21" s="298"/>
      <c r="BM21" s="298"/>
      <c r="BN21" s="298"/>
      <c r="BO21" s="298"/>
      <c r="BP21" s="298"/>
      <c r="BQ21" s="298"/>
      <c r="BR21" s="298"/>
      <c r="BS21" s="298"/>
      <c r="BT21" s="298"/>
      <c r="BU21" s="298"/>
      <c r="BV21" s="298"/>
      <c r="BW21" s="298"/>
      <c r="BX21" s="298"/>
      <c r="BY21" s="298"/>
      <c r="BZ21" s="298"/>
      <c r="CA21" s="298"/>
      <c r="CB21" s="298"/>
      <c r="CC21" s="298"/>
      <c r="CD21" s="298"/>
      <c r="CE21" s="298"/>
      <c r="CF21" s="298"/>
      <c r="CG21" s="298"/>
      <c r="CH21" s="298"/>
      <c r="CI21" s="298"/>
      <c r="CJ21" s="298"/>
      <c r="CK21" s="298"/>
      <c r="CL21" s="298"/>
      <c r="CM21" s="298"/>
      <c r="CN21" s="298"/>
      <c r="CO21" s="298"/>
      <c r="CP21" s="298"/>
      <c r="CQ21" s="298"/>
      <c r="CR21" s="298"/>
      <c r="CS21" s="298"/>
    </row>
    <row r="22" spans="1:97" s="300" customFormat="1" ht="12.5" x14ac:dyDescent="0.25">
      <c r="A22" s="298"/>
      <c r="B22" s="301"/>
      <c r="C22" s="302"/>
      <c r="D22" s="302"/>
      <c r="E22" s="303"/>
      <c r="F22" s="303"/>
      <c r="G22" s="303"/>
      <c r="H22" s="303"/>
      <c r="I22" s="303"/>
      <c r="J22" s="303"/>
      <c r="K22" s="303"/>
      <c r="L22" s="304"/>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c r="BI22" s="298"/>
      <c r="BJ22" s="298"/>
      <c r="BK22" s="298"/>
      <c r="BL22" s="298"/>
      <c r="BM22" s="298"/>
      <c r="BN22" s="298"/>
      <c r="BO22" s="298"/>
      <c r="BP22" s="298"/>
      <c r="BQ22" s="298"/>
      <c r="BR22" s="298"/>
      <c r="BS22" s="298"/>
      <c r="BT22" s="298"/>
      <c r="BU22" s="298"/>
      <c r="BV22" s="298"/>
      <c r="BW22" s="298"/>
      <c r="BX22" s="298"/>
      <c r="BY22" s="298"/>
      <c r="BZ22" s="298"/>
      <c r="CA22" s="298"/>
      <c r="CB22" s="298"/>
      <c r="CC22" s="298"/>
      <c r="CD22" s="298"/>
      <c r="CE22" s="298"/>
      <c r="CF22" s="298"/>
      <c r="CG22" s="298"/>
      <c r="CH22" s="298"/>
      <c r="CI22" s="298"/>
      <c r="CJ22" s="298"/>
      <c r="CK22" s="298"/>
      <c r="CL22" s="298"/>
      <c r="CM22" s="298"/>
      <c r="CN22" s="298"/>
      <c r="CO22" s="298"/>
      <c r="CP22" s="298"/>
      <c r="CQ22" s="298"/>
      <c r="CR22" s="298"/>
      <c r="CS22" s="298"/>
    </row>
    <row r="23" spans="1:97" x14ac:dyDescent="0.35">
      <c r="B23" s="301"/>
      <c r="C23" s="315"/>
      <c r="D23" s="315"/>
      <c r="E23" s="294"/>
      <c r="F23" s="294"/>
      <c r="G23" s="294"/>
      <c r="H23" s="294"/>
      <c r="I23" s="294"/>
      <c r="J23" s="294"/>
      <c r="K23" s="294"/>
      <c r="L23" s="295"/>
    </row>
    <row r="24" spans="1:97" x14ac:dyDescent="0.35">
      <c r="B24" s="301" t="s">
        <v>1356</v>
      </c>
      <c r="C24" s="306" t="s">
        <v>1372</v>
      </c>
      <c r="D24" s="316"/>
      <c r="E24" s="294"/>
      <c r="F24" s="294"/>
      <c r="G24" s="294"/>
      <c r="H24" s="294"/>
      <c r="I24" s="294"/>
      <c r="J24" s="294"/>
      <c r="K24" s="294"/>
      <c r="L24" s="295"/>
    </row>
    <row r="25" spans="1:97" x14ac:dyDescent="0.35">
      <c r="B25" s="301"/>
      <c r="C25" s="317"/>
      <c r="D25" s="316"/>
      <c r="E25" s="294"/>
      <c r="F25" s="294"/>
      <c r="G25" s="294"/>
      <c r="H25" s="294"/>
      <c r="I25" s="294"/>
      <c r="J25" s="294"/>
      <c r="K25" s="294"/>
      <c r="L25" s="295"/>
    </row>
    <row r="26" spans="1:97" ht="39.5" thickBot="1" x14ac:dyDescent="0.4">
      <c r="B26" s="301"/>
      <c r="C26" s="173" t="s">
        <v>1357</v>
      </c>
      <c r="D26" s="173" t="s">
        <v>0</v>
      </c>
      <c r="E26" s="217" t="s">
        <v>1477</v>
      </c>
      <c r="F26" s="217" t="s">
        <v>1478</v>
      </c>
      <c r="G26" s="318"/>
      <c r="H26" s="315"/>
      <c r="I26" s="319"/>
      <c r="J26" s="320"/>
      <c r="K26" s="321"/>
      <c r="L26" s="295"/>
    </row>
    <row r="27" spans="1:97" x14ac:dyDescent="0.35">
      <c r="B27" s="301"/>
      <c r="C27" s="322"/>
      <c r="D27" s="182" t="s">
        <v>548</v>
      </c>
      <c r="E27" s="539">
        <f>SUM(D16:D20)</f>
        <v>3.7874211666408017E-2</v>
      </c>
      <c r="F27" s="539">
        <f>SUM(E16:E20)</f>
        <v>1.9143093219420208E-2</v>
      </c>
      <c r="G27" s="324"/>
      <c r="H27" s="325"/>
      <c r="I27" s="294"/>
      <c r="J27" s="294"/>
      <c r="K27" s="294"/>
      <c r="L27" s="295"/>
    </row>
    <row r="28" spans="1:97" x14ac:dyDescent="0.35">
      <c r="B28" s="301"/>
      <c r="C28" s="326"/>
      <c r="D28" s="182"/>
      <c r="E28" s="327"/>
      <c r="F28" s="327"/>
      <c r="G28" s="324"/>
      <c r="H28" s="324"/>
      <c r="I28" s="294"/>
      <c r="J28" s="294"/>
      <c r="K28" s="294"/>
      <c r="L28" s="295"/>
    </row>
    <row r="29" spans="1:97" x14ac:dyDescent="0.35">
      <c r="B29" s="301"/>
      <c r="C29" s="328"/>
      <c r="D29" s="182"/>
      <c r="E29" s="327"/>
      <c r="F29" s="327"/>
      <c r="G29" s="324"/>
      <c r="H29" s="324"/>
      <c r="I29" s="294"/>
      <c r="J29" s="294"/>
      <c r="K29" s="294"/>
      <c r="L29" s="295"/>
    </row>
    <row r="30" spans="1:97" x14ac:dyDescent="0.35">
      <c r="B30" s="301"/>
      <c r="C30" s="315"/>
      <c r="D30" s="315"/>
      <c r="E30" s="294"/>
      <c r="F30" s="294"/>
      <c r="G30" s="294"/>
      <c r="H30" s="294"/>
      <c r="I30" s="294"/>
      <c r="J30" s="294"/>
      <c r="K30" s="294"/>
      <c r="L30" s="295"/>
    </row>
    <row r="31" spans="1:97" x14ac:dyDescent="0.35">
      <c r="B31" s="301"/>
      <c r="C31" s="315"/>
      <c r="D31" s="315"/>
      <c r="E31" s="294"/>
      <c r="F31" s="294"/>
      <c r="G31" s="294"/>
      <c r="H31" s="294"/>
      <c r="I31" s="294"/>
      <c r="J31" s="294"/>
      <c r="K31" s="294"/>
      <c r="L31" s="295"/>
    </row>
    <row r="32" spans="1:97" s="300" customFormat="1" ht="13" x14ac:dyDescent="0.3">
      <c r="A32" s="298"/>
      <c r="B32" s="301" t="s">
        <v>1358</v>
      </c>
      <c r="C32" s="306" t="s">
        <v>1481</v>
      </c>
      <c r="D32" s="302"/>
      <c r="E32" s="303"/>
      <c r="F32" s="303"/>
      <c r="G32" s="303"/>
      <c r="H32" s="303"/>
      <c r="I32" s="303"/>
      <c r="J32" s="303"/>
      <c r="K32" s="303"/>
      <c r="L32" s="304"/>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8"/>
      <c r="BC32" s="298"/>
      <c r="BD32" s="298"/>
      <c r="BE32" s="298"/>
      <c r="BF32" s="298"/>
      <c r="BG32" s="298"/>
      <c r="BH32" s="298"/>
      <c r="BI32" s="298"/>
      <c r="BJ32" s="298"/>
      <c r="BK32" s="298"/>
      <c r="BL32" s="298"/>
      <c r="BM32" s="298"/>
      <c r="BN32" s="298"/>
      <c r="BO32" s="298"/>
      <c r="BP32" s="298"/>
      <c r="BQ32" s="298"/>
      <c r="BR32" s="298"/>
      <c r="BS32" s="298"/>
      <c r="BT32" s="298"/>
      <c r="BU32" s="298"/>
      <c r="BV32" s="298"/>
      <c r="BW32" s="298"/>
      <c r="BX32" s="298"/>
      <c r="BY32" s="298"/>
      <c r="BZ32" s="298"/>
      <c r="CA32" s="298"/>
      <c r="CB32" s="298"/>
      <c r="CC32" s="298"/>
      <c r="CD32" s="298"/>
      <c r="CE32" s="298"/>
      <c r="CF32" s="298"/>
      <c r="CG32" s="298"/>
      <c r="CH32" s="298"/>
      <c r="CI32" s="298"/>
      <c r="CJ32" s="298"/>
      <c r="CK32" s="298"/>
      <c r="CL32" s="298"/>
      <c r="CM32" s="298"/>
      <c r="CN32" s="298"/>
      <c r="CO32" s="298"/>
      <c r="CP32" s="298"/>
      <c r="CQ32" s="298"/>
      <c r="CR32" s="298"/>
      <c r="CS32" s="298"/>
    </row>
    <row r="33" spans="2:12" x14ac:dyDescent="0.35">
      <c r="B33" s="301"/>
      <c r="C33" s="315"/>
      <c r="D33" s="315"/>
      <c r="E33" s="294"/>
      <c r="F33" s="294"/>
      <c r="G33" s="294"/>
      <c r="H33" s="294"/>
      <c r="I33" s="294"/>
      <c r="J33" s="294"/>
      <c r="K33" s="294"/>
      <c r="L33" s="295"/>
    </row>
    <row r="34" spans="2:12" ht="39" x14ac:dyDescent="0.35">
      <c r="B34" s="301"/>
      <c r="C34" s="757" t="s">
        <v>1482</v>
      </c>
      <c r="D34" s="757"/>
      <c r="E34" s="217" t="s">
        <v>1477</v>
      </c>
      <c r="F34" s="294"/>
      <c r="G34" s="294"/>
      <c r="H34" s="294"/>
      <c r="I34" s="294"/>
      <c r="J34" s="294"/>
      <c r="K34" s="294"/>
      <c r="L34" s="295"/>
    </row>
    <row r="35" spans="2:12" x14ac:dyDescent="0.35">
      <c r="B35" s="301"/>
      <c r="C35" s="758" t="s">
        <v>548</v>
      </c>
      <c r="D35" s="759"/>
      <c r="E35" s="329">
        <f>SUM(E36:E49)</f>
        <v>0.97867831023889174</v>
      </c>
      <c r="F35" s="294"/>
      <c r="G35" s="294"/>
      <c r="H35" s="294"/>
      <c r="I35" s="294"/>
      <c r="J35" s="294"/>
      <c r="K35" s="294"/>
      <c r="L35" s="295"/>
    </row>
    <row r="36" spans="2:12" x14ac:dyDescent="0.35">
      <c r="B36" s="301"/>
      <c r="C36" s="754" t="s">
        <v>1259</v>
      </c>
      <c r="D36" s="755" t="s">
        <v>1259</v>
      </c>
      <c r="E36" s="330">
        <v>8.9965642815927227E-2</v>
      </c>
      <c r="F36" s="294"/>
      <c r="G36" s="294"/>
      <c r="H36" s="294"/>
      <c r="I36" s="294"/>
      <c r="J36" s="294"/>
      <c r="K36" s="294"/>
      <c r="L36" s="295"/>
    </row>
    <row r="37" spans="2:12" x14ac:dyDescent="0.35">
      <c r="B37" s="301"/>
      <c r="C37" s="754" t="s">
        <v>1260</v>
      </c>
      <c r="D37" s="755" t="s">
        <v>1260</v>
      </c>
      <c r="E37" s="330">
        <v>2.0224609891007807E-2</v>
      </c>
      <c r="F37" s="294"/>
      <c r="G37" s="294"/>
      <c r="H37" s="294"/>
      <c r="I37" s="294"/>
      <c r="J37" s="294"/>
      <c r="K37" s="294"/>
      <c r="L37" s="295"/>
    </row>
    <row r="38" spans="2:12" x14ac:dyDescent="0.35">
      <c r="B38" s="301"/>
      <c r="C38" s="754" t="s">
        <v>1261</v>
      </c>
      <c r="D38" s="755" t="s">
        <v>1261</v>
      </c>
      <c r="E38" s="330">
        <v>2.3067760610697173E-2</v>
      </c>
      <c r="F38" s="294"/>
      <c r="G38" s="294"/>
      <c r="H38" s="294"/>
      <c r="I38" s="294"/>
      <c r="J38" s="294"/>
      <c r="K38" s="294"/>
      <c r="L38" s="295"/>
    </row>
    <row r="39" spans="2:12" x14ac:dyDescent="0.35">
      <c r="B39" s="301"/>
      <c r="C39" s="754" t="s">
        <v>1262</v>
      </c>
      <c r="D39" s="755" t="s">
        <v>1262</v>
      </c>
      <c r="E39" s="330">
        <v>2.761527720406071E-2</v>
      </c>
      <c r="F39" s="294"/>
      <c r="G39" s="294"/>
      <c r="H39" s="294"/>
      <c r="I39" s="294"/>
      <c r="J39" s="294"/>
      <c r="K39" s="294"/>
      <c r="L39" s="295"/>
    </row>
    <row r="40" spans="2:12" x14ac:dyDescent="0.35">
      <c r="B40" s="301"/>
      <c r="C40" s="754" t="s">
        <v>1248</v>
      </c>
      <c r="D40" s="755" t="s">
        <v>1248</v>
      </c>
      <c r="E40" s="330">
        <v>1.4741778877176309E-3</v>
      </c>
      <c r="F40" s="294"/>
      <c r="G40" s="294"/>
      <c r="H40" s="294"/>
      <c r="I40" s="294"/>
      <c r="J40" s="294"/>
      <c r="K40" s="294"/>
      <c r="L40" s="295"/>
    </row>
    <row r="41" spans="2:12" x14ac:dyDescent="0.35">
      <c r="B41" s="301"/>
      <c r="C41" s="754" t="s">
        <v>1249</v>
      </c>
      <c r="D41" s="755" t="s">
        <v>1249</v>
      </c>
      <c r="E41" s="330">
        <v>4.0858372223833518E-2</v>
      </c>
      <c r="F41" s="294"/>
      <c r="G41" s="294"/>
      <c r="H41" s="294"/>
      <c r="I41" s="294"/>
      <c r="J41" s="294"/>
      <c r="K41" s="294"/>
      <c r="L41" s="295"/>
    </row>
    <row r="42" spans="2:12" x14ac:dyDescent="0.35">
      <c r="B42" s="301"/>
      <c r="C42" s="754" t="s">
        <v>1250</v>
      </c>
      <c r="D42" s="755" t="s">
        <v>1250</v>
      </c>
      <c r="E42" s="330">
        <v>9.495655013935668E-2</v>
      </c>
      <c r="F42" s="294"/>
      <c r="G42" s="294"/>
      <c r="H42" s="294"/>
      <c r="I42" s="294"/>
      <c r="J42" s="294"/>
      <c r="K42" s="294"/>
      <c r="L42" s="295"/>
    </row>
    <row r="43" spans="2:12" x14ac:dyDescent="0.35">
      <c r="B43" s="301"/>
      <c r="C43" s="754" t="s">
        <v>1251</v>
      </c>
      <c r="D43" s="755" t="s">
        <v>1251</v>
      </c>
      <c r="E43" s="330">
        <v>0.30227094674328225</v>
      </c>
      <c r="F43" s="294"/>
      <c r="G43" s="294"/>
      <c r="H43" s="294"/>
      <c r="I43" s="294"/>
      <c r="J43" s="294"/>
      <c r="K43" s="294"/>
      <c r="L43" s="295"/>
    </row>
    <row r="44" spans="2:12" x14ac:dyDescent="0.35">
      <c r="B44" s="301"/>
      <c r="C44" s="754" t="s">
        <v>1252</v>
      </c>
      <c r="D44" s="755" t="s">
        <v>1252</v>
      </c>
      <c r="E44" s="330">
        <v>4.6380883872411183E-2</v>
      </c>
      <c r="F44" s="294"/>
      <c r="G44" s="294"/>
      <c r="H44" s="294"/>
      <c r="I44" s="294"/>
      <c r="J44" s="294"/>
      <c r="K44" s="294"/>
      <c r="L44" s="295"/>
    </row>
    <row r="45" spans="2:12" x14ac:dyDescent="0.35">
      <c r="B45" s="301"/>
      <c r="C45" s="754" t="s">
        <v>1253</v>
      </c>
      <c r="D45" s="755" t="s">
        <v>1253</v>
      </c>
      <c r="E45" s="330">
        <v>7.661418531092766E-2</v>
      </c>
      <c r="F45" s="294"/>
      <c r="G45" s="294"/>
      <c r="H45" s="294"/>
      <c r="I45" s="294"/>
      <c r="J45" s="294"/>
      <c r="K45" s="294"/>
      <c r="L45" s="295"/>
    </row>
    <row r="46" spans="2:12" x14ac:dyDescent="0.35">
      <c r="B46" s="301"/>
      <c r="C46" s="754" t="s">
        <v>1254</v>
      </c>
      <c r="D46" s="755" t="s">
        <v>1254</v>
      </c>
      <c r="E46" s="330">
        <v>0.11580678543270592</v>
      </c>
      <c r="F46" s="294"/>
      <c r="G46" s="294"/>
      <c r="H46" s="294"/>
      <c r="I46" s="294"/>
      <c r="J46" s="294"/>
      <c r="K46" s="294"/>
      <c r="L46" s="295"/>
    </row>
    <row r="47" spans="2:12" x14ac:dyDescent="0.35">
      <c r="B47" s="301"/>
      <c r="C47" s="754" t="s">
        <v>1263</v>
      </c>
      <c r="D47" s="755" t="s">
        <v>1263</v>
      </c>
      <c r="E47" s="330">
        <v>4.7814178305848375E-3</v>
      </c>
      <c r="F47" s="294"/>
      <c r="G47" s="294"/>
      <c r="H47" s="294"/>
      <c r="I47" s="294"/>
      <c r="J47" s="294"/>
      <c r="K47" s="294"/>
      <c r="L47" s="295"/>
    </row>
    <row r="48" spans="2:12" x14ac:dyDescent="0.35">
      <c r="B48" s="301"/>
      <c r="C48" s="754" t="s">
        <v>1255</v>
      </c>
      <c r="D48" s="755" t="s">
        <v>1255</v>
      </c>
      <c r="E48" s="330">
        <v>4.3131169781570299E-2</v>
      </c>
      <c r="F48" s="294"/>
      <c r="G48" s="294"/>
      <c r="H48" s="294"/>
      <c r="I48" s="294"/>
      <c r="J48" s="294"/>
      <c r="K48" s="294"/>
      <c r="L48" s="295"/>
    </row>
    <row r="49" spans="1:97" x14ac:dyDescent="0.35">
      <c r="B49" s="301"/>
      <c r="C49" s="754" t="s">
        <v>1256</v>
      </c>
      <c r="D49" s="755" t="s">
        <v>1256</v>
      </c>
      <c r="E49" s="330">
        <v>9.1530530494808901E-2</v>
      </c>
      <c r="F49" s="294"/>
      <c r="G49" s="294"/>
      <c r="H49" s="294"/>
      <c r="I49" s="294"/>
      <c r="J49" s="294"/>
      <c r="K49" s="294"/>
      <c r="L49" s="295"/>
    </row>
    <row r="50" spans="1:97" x14ac:dyDescent="0.35">
      <c r="B50" s="301"/>
      <c r="C50" s="758" t="s">
        <v>532</v>
      </c>
      <c r="D50" s="759"/>
      <c r="E50" s="329">
        <f>SUM(E51:E53)</f>
        <v>2.0622778377251762E-2</v>
      </c>
      <c r="F50" s="294"/>
      <c r="G50" s="294"/>
      <c r="H50" s="294"/>
      <c r="I50" s="294"/>
      <c r="J50" s="294"/>
      <c r="K50" s="294"/>
      <c r="L50" s="295"/>
    </row>
    <row r="51" spans="1:97" x14ac:dyDescent="0.35">
      <c r="B51" s="301"/>
      <c r="C51" s="754" t="s">
        <v>1483</v>
      </c>
      <c r="D51" s="755"/>
      <c r="E51" s="330">
        <v>1.8276102654783788E-3</v>
      </c>
      <c r="F51" s="294"/>
      <c r="G51" s="294"/>
      <c r="H51" s="294"/>
      <c r="I51" s="294"/>
      <c r="J51" s="294"/>
      <c r="K51" s="294"/>
      <c r="L51" s="295"/>
    </row>
    <row r="52" spans="1:97" x14ac:dyDescent="0.35">
      <c r="B52" s="301"/>
      <c r="C52" s="754" t="s">
        <v>1484</v>
      </c>
      <c r="D52" s="755"/>
      <c r="E52" s="330">
        <v>1.1300922108524722E-2</v>
      </c>
      <c r="F52" s="294"/>
      <c r="G52" s="294"/>
      <c r="H52" s="294"/>
      <c r="I52" s="294"/>
      <c r="J52" s="294"/>
      <c r="K52" s="294"/>
      <c r="L52" s="295"/>
    </row>
    <row r="53" spans="1:97" x14ac:dyDescent="0.35">
      <c r="B53" s="301"/>
      <c r="C53" s="754" t="s">
        <v>1485</v>
      </c>
      <c r="D53" s="755"/>
      <c r="E53" s="330">
        <v>7.4942460032486613E-3</v>
      </c>
      <c r="F53" s="294"/>
      <c r="G53" s="294"/>
      <c r="H53" s="294"/>
      <c r="I53" s="294"/>
      <c r="J53" s="294"/>
      <c r="K53" s="294"/>
      <c r="L53" s="295"/>
    </row>
    <row r="54" spans="1:97" x14ac:dyDescent="0.35">
      <c r="B54" s="301"/>
      <c r="C54" s="758" t="s">
        <v>554</v>
      </c>
      <c r="D54" s="759"/>
      <c r="E54" s="329">
        <v>7.9908741823117612E-4</v>
      </c>
      <c r="F54" s="294"/>
      <c r="G54" s="294"/>
      <c r="H54" s="294"/>
      <c r="I54" s="294"/>
      <c r="J54" s="294"/>
      <c r="K54" s="294"/>
      <c r="L54" s="295"/>
    </row>
    <row r="55" spans="1:97" x14ac:dyDescent="0.35">
      <c r="B55" s="301"/>
      <c r="C55" s="315"/>
      <c r="D55" s="315"/>
      <c r="E55" s="294"/>
      <c r="F55" s="294"/>
      <c r="G55" s="294"/>
      <c r="H55" s="294"/>
      <c r="I55" s="294"/>
      <c r="J55" s="294"/>
      <c r="K55" s="294"/>
      <c r="L55" s="295"/>
    </row>
    <row r="56" spans="1:97" x14ac:dyDescent="0.35">
      <c r="B56" s="301"/>
      <c r="C56" s="294"/>
      <c r="D56" s="294"/>
      <c r="E56" s="294"/>
      <c r="F56" s="294"/>
      <c r="G56" s="294"/>
      <c r="H56" s="294"/>
      <c r="I56" s="294"/>
      <c r="J56" s="294"/>
      <c r="K56" s="294"/>
      <c r="L56" s="295"/>
    </row>
    <row r="57" spans="1:97" s="334" customFormat="1" ht="13" x14ac:dyDescent="0.3">
      <c r="A57" s="331"/>
      <c r="B57" s="301" t="s">
        <v>1362</v>
      </c>
      <c r="C57" s="332" t="s">
        <v>1486</v>
      </c>
      <c r="D57" s="316"/>
      <c r="E57" s="316"/>
      <c r="F57" s="316"/>
      <c r="G57" s="316"/>
      <c r="H57" s="316"/>
      <c r="I57" s="316"/>
      <c r="J57" s="316"/>
      <c r="K57" s="316"/>
      <c r="L57" s="333"/>
      <c r="M57" s="331"/>
      <c r="N57" s="331"/>
      <c r="O57" s="331"/>
      <c r="P57" s="331"/>
      <c r="Q57" s="331"/>
      <c r="R57" s="331"/>
      <c r="S57" s="331"/>
      <c r="T57" s="331"/>
      <c r="U57" s="331"/>
      <c r="V57" s="331"/>
      <c r="W57" s="331"/>
      <c r="X57" s="331"/>
      <c r="Y57" s="331"/>
      <c r="Z57" s="331"/>
      <c r="AA57" s="331"/>
      <c r="AB57" s="331"/>
      <c r="AC57" s="331"/>
      <c r="AD57" s="331"/>
      <c r="AE57" s="331"/>
      <c r="AF57" s="331"/>
      <c r="AG57" s="331"/>
      <c r="AH57" s="331"/>
      <c r="AI57" s="331"/>
      <c r="AJ57" s="331"/>
      <c r="AK57" s="331"/>
      <c r="AL57" s="331"/>
      <c r="AM57" s="331"/>
      <c r="AN57" s="331"/>
      <c r="AO57" s="331"/>
      <c r="AP57" s="331"/>
      <c r="AQ57" s="331"/>
      <c r="AR57" s="331"/>
      <c r="AS57" s="331"/>
      <c r="AT57" s="331"/>
      <c r="AU57" s="331"/>
      <c r="AV57" s="331"/>
      <c r="AW57" s="331"/>
      <c r="AX57" s="331"/>
      <c r="AY57" s="331"/>
      <c r="AZ57" s="331"/>
      <c r="BA57" s="331"/>
      <c r="BB57" s="331"/>
      <c r="BC57" s="331"/>
      <c r="BD57" s="331"/>
      <c r="BE57" s="331"/>
      <c r="BF57" s="331"/>
      <c r="BG57" s="331"/>
      <c r="BH57" s="331"/>
      <c r="BI57" s="331"/>
      <c r="BJ57" s="331"/>
      <c r="BK57" s="331"/>
      <c r="BL57" s="331"/>
      <c r="BM57" s="331"/>
      <c r="BN57" s="331"/>
      <c r="BO57" s="331"/>
      <c r="BP57" s="331"/>
      <c r="BQ57" s="331"/>
      <c r="BR57" s="331"/>
      <c r="BS57" s="331"/>
      <c r="BT57" s="331"/>
      <c r="BU57" s="331"/>
      <c r="BV57" s="331"/>
      <c r="BW57" s="331"/>
      <c r="BX57" s="331"/>
      <c r="BY57" s="331"/>
      <c r="BZ57" s="331"/>
      <c r="CA57" s="331"/>
      <c r="CB57" s="331"/>
      <c r="CC57" s="331"/>
      <c r="CD57" s="331"/>
      <c r="CE57" s="331"/>
      <c r="CF57" s="331"/>
      <c r="CG57" s="331"/>
      <c r="CH57" s="331"/>
      <c r="CI57" s="331"/>
      <c r="CJ57" s="331"/>
      <c r="CK57" s="331"/>
      <c r="CL57" s="331"/>
      <c r="CM57" s="331"/>
      <c r="CN57" s="331"/>
      <c r="CO57" s="331"/>
      <c r="CP57" s="331"/>
      <c r="CQ57" s="331"/>
      <c r="CR57" s="331"/>
      <c r="CS57" s="331"/>
    </row>
    <row r="58" spans="1:97" x14ac:dyDescent="0.35">
      <c r="B58" s="301"/>
      <c r="C58" s="294"/>
      <c r="D58" s="294"/>
      <c r="E58" s="294"/>
      <c r="F58" s="294"/>
      <c r="G58" s="294"/>
      <c r="H58" s="335"/>
      <c r="I58" s="335"/>
      <c r="J58" s="294"/>
      <c r="K58" s="294"/>
      <c r="L58" s="295"/>
    </row>
    <row r="59" spans="1:97" s="334" customFormat="1" ht="13" x14ac:dyDescent="0.3">
      <c r="A59" s="331"/>
      <c r="B59" s="301"/>
      <c r="C59" s="332"/>
      <c r="D59" s="316"/>
      <c r="E59" s="316"/>
      <c r="F59" s="316"/>
      <c r="G59" s="316"/>
      <c r="H59" s="337"/>
      <c r="I59" s="337"/>
      <c r="J59" s="316"/>
      <c r="K59" s="316"/>
      <c r="L59" s="333"/>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331"/>
      <c r="AK59" s="331"/>
      <c r="AL59" s="331"/>
      <c r="AM59" s="331"/>
      <c r="AN59" s="331"/>
      <c r="AO59" s="331"/>
      <c r="AP59" s="331"/>
      <c r="AQ59" s="331"/>
      <c r="AR59" s="331"/>
      <c r="AS59" s="331"/>
      <c r="AT59" s="331"/>
      <c r="AU59" s="331"/>
      <c r="AV59" s="331"/>
      <c r="AW59" s="331"/>
      <c r="AX59" s="331"/>
      <c r="AY59" s="331"/>
      <c r="AZ59" s="331"/>
      <c r="BA59" s="331"/>
      <c r="BB59" s="331"/>
      <c r="BC59" s="331"/>
      <c r="BD59" s="331"/>
      <c r="BE59" s="331"/>
      <c r="BF59" s="331"/>
      <c r="BG59" s="331"/>
      <c r="BH59" s="331"/>
      <c r="BI59" s="331"/>
      <c r="BJ59" s="331"/>
      <c r="BK59" s="331"/>
      <c r="BL59" s="331"/>
      <c r="BM59" s="331"/>
      <c r="BN59" s="331"/>
      <c r="BO59" s="331"/>
      <c r="BP59" s="331"/>
      <c r="BQ59" s="331"/>
      <c r="BR59" s="331"/>
      <c r="BS59" s="331"/>
      <c r="BT59" s="331"/>
      <c r="BU59" s="331"/>
      <c r="BV59" s="331"/>
      <c r="BW59" s="331"/>
      <c r="BX59" s="331"/>
      <c r="BY59" s="331"/>
      <c r="BZ59" s="331"/>
      <c r="CA59" s="331"/>
      <c r="CB59" s="331"/>
      <c r="CC59" s="331"/>
      <c r="CD59" s="331"/>
      <c r="CE59" s="331"/>
      <c r="CF59" s="331"/>
      <c r="CG59" s="331"/>
      <c r="CH59" s="331"/>
      <c r="CI59" s="331"/>
      <c r="CJ59" s="331"/>
      <c r="CK59" s="331"/>
      <c r="CL59" s="331"/>
      <c r="CM59" s="331"/>
      <c r="CN59" s="331"/>
      <c r="CO59" s="331"/>
      <c r="CP59" s="331"/>
      <c r="CQ59" s="331"/>
      <c r="CR59" s="331"/>
      <c r="CS59" s="331"/>
    </row>
    <row r="60" spans="1:97" s="334" customFormat="1" ht="13" x14ac:dyDescent="0.3">
      <c r="A60" s="331"/>
      <c r="B60" s="301"/>
      <c r="C60" s="763" t="s">
        <v>1487</v>
      </c>
      <c r="D60" s="763"/>
      <c r="E60" s="338">
        <v>0.7517578060407929</v>
      </c>
      <c r="F60" s="316"/>
      <c r="G60" s="316"/>
      <c r="H60" s="316"/>
      <c r="I60" s="316"/>
      <c r="J60" s="316"/>
      <c r="K60" s="316"/>
      <c r="L60" s="333"/>
      <c r="M60" s="331"/>
      <c r="N60" s="331"/>
      <c r="O60" s="331"/>
      <c r="P60" s="331"/>
      <c r="Q60" s="331"/>
      <c r="R60" s="331"/>
      <c r="S60" s="331"/>
      <c r="T60" s="331"/>
      <c r="U60" s="331"/>
      <c r="V60" s="331"/>
      <c r="W60" s="331"/>
      <c r="X60" s="331"/>
      <c r="Y60" s="331"/>
      <c r="Z60" s="331"/>
      <c r="AA60" s="331"/>
      <c r="AB60" s="331"/>
      <c r="AC60" s="331"/>
      <c r="AD60" s="331"/>
      <c r="AE60" s="331"/>
      <c r="AF60" s="331"/>
      <c r="AG60" s="331"/>
      <c r="AH60" s="331"/>
      <c r="AI60" s="331"/>
      <c r="AJ60" s="331"/>
      <c r="AK60" s="331"/>
      <c r="AL60" s="331"/>
      <c r="AM60" s="331"/>
      <c r="AN60" s="331"/>
      <c r="AO60" s="331"/>
      <c r="AP60" s="331"/>
      <c r="AQ60" s="331"/>
      <c r="AR60" s="331"/>
      <c r="AS60" s="331"/>
      <c r="AT60" s="331"/>
      <c r="AU60" s="331"/>
      <c r="AV60" s="331"/>
      <c r="AW60" s="331"/>
      <c r="AX60" s="331"/>
      <c r="AY60" s="331"/>
      <c r="AZ60" s="331"/>
      <c r="BA60" s="331"/>
      <c r="BB60" s="331"/>
      <c r="BC60" s="331"/>
      <c r="BD60" s="331"/>
      <c r="BE60" s="331"/>
      <c r="BF60" s="331"/>
      <c r="BG60" s="331"/>
      <c r="BH60" s="331"/>
      <c r="BI60" s="331"/>
      <c r="BJ60" s="331"/>
      <c r="BK60" s="331"/>
      <c r="BL60" s="331"/>
      <c r="BM60" s="331"/>
      <c r="BN60" s="331"/>
      <c r="BO60" s="331"/>
      <c r="BP60" s="331"/>
      <c r="BQ60" s="331"/>
      <c r="BR60" s="331"/>
      <c r="BS60" s="331"/>
      <c r="BT60" s="331"/>
      <c r="BU60" s="331"/>
      <c r="BV60" s="331"/>
      <c r="BW60" s="331"/>
      <c r="BX60" s="331"/>
      <c r="BY60" s="331"/>
      <c r="BZ60" s="331"/>
      <c r="CA60" s="331"/>
      <c r="CB60" s="331"/>
      <c r="CC60" s="331"/>
      <c r="CD60" s="331"/>
      <c r="CE60" s="331"/>
      <c r="CF60" s="331"/>
      <c r="CG60" s="331"/>
      <c r="CH60" s="331"/>
      <c r="CI60" s="331"/>
      <c r="CJ60" s="331"/>
      <c r="CK60" s="331"/>
      <c r="CL60" s="331"/>
      <c r="CM60" s="331"/>
      <c r="CN60" s="331"/>
      <c r="CO60" s="331"/>
      <c r="CP60" s="331"/>
      <c r="CQ60" s="331"/>
      <c r="CR60" s="331"/>
      <c r="CS60" s="331"/>
    </row>
    <row r="61" spans="1:97" x14ac:dyDescent="0.35">
      <c r="B61" s="301"/>
      <c r="C61" s="294"/>
      <c r="D61" s="294"/>
      <c r="E61" s="294"/>
      <c r="F61" s="762"/>
      <c r="G61" s="762"/>
      <c r="H61" s="316"/>
      <c r="I61" s="316"/>
      <c r="J61" s="294"/>
      <c r="K61" s="294"/>
      <c r="L61" s="295"/>
    </row>
    <row r="62" spans="1:97" ht="39" x14ac:dyDescent="0.35">
      <c r="B62" s="301"/>
      <c r="C62" s="766" t="s">
        <v>1488</v>
      </c>
      <c r="D62" s="766"/>
      <c r="E62" s="217" t="s">
        <v>1477</v>
      </c>
      <c r="F62" s="325"/>
      <c r="G62" s="325"/>
      <c r="H62" s="316"/>
      <c r="I62" s="316"/>
      <c r="J62" s="294"/>
      <c r="K62" s="320"/>
      <c r="L62" s="295"/>
    </row>
    <row r="63" spans="1:97" x14ac:dyDescent="0.35">
      <c r="B63" s="301"/>
      <c r="C63" s="767" t="s">
        <v>1489</v>
      </c>
      <c r="D63" s="182" t="s">
        <v>1490</v>
      </c>
      <c r="E63" s="545">
        <v>0.11422599952542273</v>
      </c>
      <c r="F63" s="324"/>
      <c r="G63" s="324"/>
      <c r="H63" s="335"/>
      <c r="I63" s="335"/>
      <c r="J63" s="294"/>
      <c r="K63" s="294"/>
      <c r="L63" s="295"/>
    </row>
    <row r="64" spans="1:97" x14ac:dyDescent="0.35">
      <c r="B64" s="301"/>
      <c r="C64" s="767"/>
      <c r="D64" s="182" t="s">
        <v>1491</v>
      </c>
      <c r="E64" s="545">
        <v>5.784801802130439E-2</v>
      </c>
      <c r="F64" s="324"/>
      <c r="G64" s="324"/>
      <c r="H64" s="335"/>
      <c r="I64" s="335"/>
      <c r="J64" s="294"/>
      <c r="K64" s="294"/>
      <c r="L64" s="295"/>
    </row>
    <row r="65" spans="1:97" x14ac:dyDescent="0.35">
      <c r="B65" s="301"/>
      <c r="C65" s="767"/>
      <c r="D65" s="182" t="s">
        <v>1492</v>
      </c>
      <c r="E65" s="545">
        <v>6.8536696290967175E-2</v>
      </c>
      <c r="F65" s="324"/>
      <c r="G65" s="324"/>
      <c r="H65" s="335"/>
      <c r="I65" s="335"/>
      <c r="J65" s="294"/>
      <c r="K65" s="294"/>
      <c r="L65" s="295"/>
    </row>
    <row r="66" spans="1:97" x14ac:dyDescent="0.35">
      <c r="B66" s="301"/>
      <c r="C66" s="767"/>
      <c r="D66" s="182" t="s">
        <v>1493</v>
      </c>
      <c r="E66" s="545">
        <v>7.4722952508312235E-2</v>
      </c>
      <c r="F66" s="324"/>
      <c r="G66" s="324"/>
      <c r="H66" s="335"/>
      <c r="I66" s="335"/>
      <c r="J66" s="294"/>
      <c r="K66" s="294"/>
      <c r="L66" s="295"/>
    </row>
    <row r="67" spans="1:97" x14ac:dyDescent="0.35">
      <c r="B67" s="301"/>
      <c r="C67" s="767"/>
      <c r="D67" s="182" t="s">
        <v>1494</v>
      </c>
      <c r="E67" s="545">
        <v>0.12077276303340354</v>
      </c>
      <c r="F67" s="324"/>
      <c r="G67" s="324"/>
      <c r="H67" s="335"/>
      <c r="I67" s="335"/>
      <c r="J67" s="294"/>
      <c r="K67" s="294"/>
      <c r="L67" s="295"/>
    </row>
    <row r="68" spans="1:97" x14ac:dyDescent="0.35">
      <c r="B68" s="301"/>
      <c r="C68" s="767"/>
      <c r="D68" s="182" t="s">
        <v>1495</v>
      </c>
      <c r="E68" s="545">
        <v>0.10151851859452037</v>
      </c>
      <c r="F68" s="324"/>
      <c r="G68" s="324"/>
      <c r="H68" s="335"/>
      <c r="I68" s="335"/>
      <c r="J68" s="294"/>
      <c r="K68" s="294"/>
      <c r="L68" s="295"/>
    </row>
    <row r="69" spans="1:97" x14ac:dyDescent="0.35">
      <c r="B69" s="301"/>
      <c r="C69" s="767"/>
      <c r="D69" s="182" t="s">
        <v>1496</v>
      </c>
      <c r="E69" s="545">
        <v>0.14735674998716156</v>
      </c>
      <c r="F69" s="324"/>
      <c r="G69" s="324"/>
      <c r="H69" s="335"/>
      <c r="I69" s="335"/>
      <c r="J69" s="294"/>
      <c r="K69" s="294"/>
      <c r="L69" s="295"/>
    </row>
    <row r="70" spans="1:97" x14ac:dyDescent="0.35">
      <c r="B70" s="301"/>
      <c r="C70" s="767"/>
      <c r="D70" s="182" t="s">
        <v>1497</v>
      </c>
      <c r="E70" s="545">
        <v>0.14331777483444544</v>
      </c>
      <c r="F70" s="324"/>
      <c r="G70" s="324"/>
      <c r="H70" s="335"/>
      <c r="I70" s="335"/>
      <c r="J70" s="294"/>
      <c r="K70" s="294"/>
      <c r="L70" s="295"/>
    </row>
    <row r="71" spans="1:97" x14ac:dyDescent="0.35">
      <c r="B71" s="301"/>
      <c r="C71" s="767"/>
      <c r="D71" s="182" t="s">
        <v>1498</v>
      </c>
      <c r="E71" s="545">
        <v>0.11094002330769416</v>
      </c>
      <c r="F71" s="324"/>
      <c r="G71" s="324"/>
      <c r="H71" s="335"/>
      <c r="I71" s="335"/>
      <c r="J71" s="294"/>
      <c r="K71" s="294"/>
      <c r="L71" s="295"/>
    </row>
    <row r="72" spans="1:97" x14ac:dyDescent="0.35">
      <c r="B72" s="301"/>
      <c r="C72" s="767"/>
      <c r="D72" s="182" t="s">
        <v>1499</v>
      </c>
      <c r="E72" s="545">
        <v>5.0073642455943104E-2</v>
      </c>
      <c r="F72" s="324"/>
      <c r="G72" s="324"/>
      <c r="H72" s="335"/>
      <c r="I72" s="335"/>
      <c r="J72" s="294"/>
      <c r="K72" s="294"/>
      <c r="L72" s="295"/>
    </row>
    <row r="73" spans="1:97" x14ac:dyDescent="0.35">
      <c r="B73" s="301"/>
      <c r="C73" s="767"/>
      <c r="D73" s="182" t="s">
        <v>1500</v>
      </c>
      <c r="E73" s="545">
        <v>6.3066255272138817E-3</v>
      </c>
      <c r="F73" s="324"/>
      <c r="G73" s="324"/>
      <c r="H73" s="335"/>
      <c r="I73" s="335"/>
      <c r="J73" s="294"/>
      <c r="K73" s="294"/>
      <c r="L73" s="295"/>
    </row>
    <row r="74" spans="1:97" x14ac:dyDescent="0.35">
      <c r="B74" s="301"/>
      <c r="C74" s="767"/>
      <c r="D74" s="182" t="s">
        <v>1501</v>
      </c>
      <c r="E74" s="545">
        <v>1.4580591685009684E-3</v>
      </c>
      <c r="F74" s="324"/>
      <c r="G74" s="324"/>
      <c r="H74" s="335"/>
      <c r="I74" s="335"/>
      <c r="J74" s="294"/>
      <c r="K74" s="294"/>
      <c r="L74" s="295"/>
    </row>
    <row r="75" spans="1:97" x14ac:dyDescent="0.35">
      <c r="B75" s="301"/>
      <c r="C75" s="767"/>
      <c r="D75" s="182" t="s">
        <v>1502</v>
      </c>
      <c r="E75" s="545">
        <v>2.9221767451104073E-3</v>
      </c>
      <c r="F75" s="324"/>
      <c r="G75" s="324"/>
      <c r="H75" s="335"/>
      <c r="I75" s="335"/>
      <c r="J75" s="294"/>
      <c r="K75" s="294"/>
      <c r="L75" s="295"/>
    </row>
    <row r="76" spans="1:97" x14ac:dyDescent="0.35">
      <c r="B76" s="301"/>
      <c r="C76" s="294"/>
      <c r="D76" s="294"/>
      <c r="E76" s="294"/>
      <c r="F76" s="294"/>
      <c r="G76" s="294"/>
      <c r="H76" s="335"/>
      <c r="I76" s="335"/>
      <c r="J76" s="294"/>
      <c r="K76" s="294"/>
      <c r="L76" s="295"/>
    </row>
    <row r="77" spans="1:97" x14ac:dyDescent="0.35">
      <c r="B77" s="301"/>
      <c r="C77" s="294"/>
      <c r="D77" s="294"/>
      <c r="E77" s="294"/>
      <c r="F77" s="294"/>
      <c r="G77" s="294"/>
      <c r="H77" s="335"/>
      <c r="I77" s="335"/>
      <c r="J77" s="294"/>
      <c r="K77" s="294"/>
      <c r="L77" s="295"/>
    </row>
    <row r="78" spans="1:97" s="334" customFormat="1" ht="13" x14ac:dyDescent="0.3">
      <c r="A78" s="331"/>
      <c r="B78" s="301" t="s">
        <v>1503</v>
      </c>
      <c r="C78" s="332" t="s">
        <v>1504</v>
      </c>
      <c r="D78" s="316"/>
      <c r="E78" s="316"/>
      <c r="F78" s="316"/>
      <c r="G78" s="316"/>
      <c r="H78" s="337"/>
      <c r="I78" s="337"/>
      <c r="J78" s="316"/>
      <c r="K78" s="316"/>
      <c r="L78" s="333"/>
      <c r="M78" s="331"/>
      <c r="N78" s="331"/>
      <c r="O78" s="331"/>
      <c r="P78" s="331"/>
      <c r="Q78" s="331"/>
      <c r="R78" s="331"/>
      <c r="S78" s="331"/>
      <c r="T78" s="331"/>
      <c r="U78" s="331"/>
      <c r="V78" s="331"/>
      <c r="W78" s="331"/>
      <c r="X78" s="331"/>
      <c r="Y78" s="331"/>
      <c r="Z78" s="331"/>
      <c r="AA78" s="331"/>
      <c r="AB78" s="331"/>
      <c r="AC78" s="331"/>
      <c r="AD78" s="331"/>
      <c r="AE78" s="331"/>
      <c r="AF78" s="331"/>
      <c r="AG78" s="331"/>
      <c r="AH78" s="331"/>
      <c r="AI78" s="331"/>
      <c r="AJ78" s="331"/>
      <c r="AK78" s="331"/>
      <c r="AL78" s="331"/>
      <c r="AM78" s="331"/>
      <c r="AN78" s="331"/>
      <c r="AO78" s="331"/>
      <c r="AP78" s="331"/>
      <c r="AQ78" s="331"/>
      <c r="AR78" s="331"/>
      <c r="AS78" s="331"/>
      <c r="AT78" s="331"/>
      <c r="AU78" s="331"/>
      <c r="AV78" s="331"/>
      <c r="AW78" s="331"/>
      <c r="AX78" s="331"/>
      <c r="AY78" s="331"/>
      <c r="AZ78" s="331"/>
      <c r="BA78" s="331"/>
      <c r="BB78" s="331"/>
      <c r="BC78" s="331"/>
      <c r="BD78" s="331"/>
      <c r="BE78" s="331"/>
      <c r="BF78" s="331"/>
      <c r="BG78" s="331"/>
      <c r="BH78" s="331"/>
      <c r="BI78" s="331"/>
      <c r="BJ78" s="331"/>
      <c r="BK78" s="331"/>
      <c r="BL78" s="331"/>
      <c r="BM78" s="331"/>
      <c r="BN78" s="331"/>
      <c r="BO78" s="331"/>
      <c r="BP78" s="331"/>
      <c r="BQ78" s="331"/>
      <c r="BR78" s="331"/>
      <c r="BS78" s="331"/>
      <c r="BT78" s="331"/>
      <c r="BU78" s="331"/>
      <c r="BV78" s="331"/>
      <c r="BW78" s="331"/>
      <c r="BX78" s="331"/>
      <c r="BY78" s="331"/>
      <c r="BZ78" s="331"/>
      <c r="CA78" s="331"/>
      <c r="CB78" s="331"/>
      <c r="CC78" s="331"/>
      <c r="CD78" s="331"/>
      <c r="CE78" s="331"/>
      <c r="CF78" s="331"/>
      <c r="CG78" s="331"/>
      <c r="CH78" s="331"/>
      <c r="CI78" s="331"/>
      <c r="CJ78" s="331"/>
      <c r="CK78" s="331"/>
      <c r="CL78" s="331"/>
      <c r="CM78" s="331"/>
      <c r="CN78" s="331"/>
      <c r="CO78" s="331"/>
      <c r="CP78" s="331"/>
      <c r="CQ78" s="331"/>
      <c r="CR78" s="331"/>
      <c r="CS78" s="331"/>
    </row>
    <row r="79" spans="1:97" x14ac:dyDescent="0.35">
      <c r="B79" s="301"/>
      <c r="C79" s="294"/>
      <c r="D79" s="294"/>
      <c r="E79" s="294"/>
      <c r="F79" s="294"/>
      <c r="G79" s="294"/>
      <c r="H79" s="335"/>
      <c r="I79" s="335"/>
      <c r="J79" s="294"/>
      <c r="K79" s="294"/>
      <c r="L79" s="295"/>
    </row>
    <row r="80" spans="1:97" s="334" customFormat="1" ht="13" x14ac:dyDescent="0.3">
      <c r="A80" s="331"/>
      <c r="B80" s="301"/>
      <c r="C80" s="336" t="s">
        <v>1505</v>
      </c>
      <c r="D80" s="316"/>
      <c r="E80" s="316"/>
      <c r="F80" s="316"/>
      <c r="G80" s="316"/>
      <c r="H80" s="337"/>
      <c r="I80" s="337"/>
      <c r="J80" s="316"/>
      <c r="K80" s="316"/>
      <c r="L80" s="333"/>
      <c r="M80" s="331"/>
      <c r="N80" s="331"/>
      <c r="O80" s="331"/>
      <c r="P80" s="331"/>
      <c r="Q80" s="331"/>
      <c r="R80" s="331"/>
      <c r="S80" s="331"/>
      <c r="T80" s="331"/>
      <c r="U80" s="331"/>
      <c r="V80" s="331"/>
      <c r="W80" s="331"/>
      <c r="X80" s="331"/>
      <c r="Y80" s="331"/>
      <c r="Z80" s="331"/>
      <c r="AA80" s="331"/>
      <c r="AB80" s="331"/>
      <c r="AC80" s="331"/>
      <c r="AD80" s="331"/>
      <c r="AE80" s="331"/>
      <c r="AF80" s="331"/>
      <c r="AG80" s="331"/>
      <c r="AH80" s="331"/>
      <c r="AI80" s="331"/>
      <c r="AJ80" s="331"/>
      <c r="AK80" s="331"/>
      <c r="AL80" s="331"/>
      <c r="AM80" s="331"/>
      <c r="AN80" s="331"/>
      <c r="AO80" s="331"/>
      <c r="AP80" s="331"/>
      <c r="AQ80" s="331"/>
      <c r="AR80" s="331"/>
      <c r="AS80" s="331"/>
      <c r="AT80" s="331"/>
      <c r="AU80" s="331"/>
      <c r="AV80" s="331"/>
      <c r="AW80" s="331"/>
      <c r="AX80" s="331"/>
      <c r="AY80" s="331"/>
      <c r="AZ80" s="331"/>
      <c r="BA80" s="331"/>
      <c r="BB80" s="331"/>
      <c r="BC80" s="331"/>
      <c r="BD80" s="331"/>
      <c r="BE80" s="331"/>
      <c r="BF80" s="331"/>
      <c r="BG80" s="331"/>
      <c r="BH80" s="331"/>
      <c r="BI80" s="331"/>
      <c r="BJ80" s="331"/>
      <c r="BK80" s="331"/>
      <c r="BL80" s="331"/>
      <c r="BM80" s="331"/>
      <c r="BN80" s="331"/>
      <c r="BO80" s="331"/>
      <c r="BP80" s="331"/>
      <c r="BQ80" s="331"/>
      <c r="BR80" s="331"/>
      <c r="BS80" s="331"/>
      <c r="BT80" s="331"/>
      <c r="BU80" s="331"/>
      <c r="BV80" s="331"/>
      <c r="BW80" s="331"/>
      <c r="BX80" s="331"/>
      <c r="BY80" s="331"/>
      <c r="BZ80" s="331"/>
      <c r="CA80" s="331"/>
      <c r="CB80" s="331"/>
      <c r="CC80" s="331"/>
      <c r="CD80" s="331"/>
      <c r="CE80" s="331"/>
      <c r="CF80" s="331"/>
      <c r="CG80" s="331"/>
      <c r="CH80" s="331"/>
      <c r="CI80" s="331"/>
      <c r="CJ80" s="331"/>
      <c r="CK80" s="331"/>
      <c r="CL80" s="331"/>
      <c r="CM80" s="331"/>
      <c r="CN80" s="331"/>
      <c r="CO80" s="331"/>
      <c r="CP80" s="331"/>
      <c r="CQ80" s="331"/>
      <c r="CR80" s="331"/>
      <c r="CS80" s="331"/>
    </row>
    <row r="81" spans="1:97" s="334" customFormat="1" ht="13" x14ac:dyDescent="0.3">
      <c r="A81" s="331"/>
      <c r="B81" s="301"/>
      <c r="C81" s="336" t="s">
        <v>1506</v>
      </c>
      <c r="D81" s="316"/>
      <c r="E81" s="316"/>
      <c r="F81" s="316"/>
      <c r="G81" s="316"/>
      <c r="H81" s="337"/>
      <c r="I81" s="337"/>
      <c r="J81" s="316"/>
      <c r="K81" s="316"/>
      <c r="L81" s="333"/>
      <c r="M81" s="331"/>
      <c r="N81" s="331"/>
      <c r="O81" s="331"/>
      <c r="P81" s="331"/>
      <c r="Q81" s="331"/>
      <c r="R81" s="331"/>
      <c r="S81" s="331"/>
      <c r="T81" s="331"/>
      <c r="U81" s="331"/>
      <c r="V81" s="331"/>
      <c r="W81" s="331"/>
      <c r="X81" s="331"/>
      <c r="Y81" s="331"/>
      <c r="Z81" s="331"/>
      <c r="AA81" s="331"/>
      <c r="AB81" s="331"/>
      <c r="AC81" s="331"/>
      <c r="AD81" s="331"/>
      <c r="AE81" s="331"/>
      <c r="AF81" s="331"/>
      <c r="AG81" s="331"/>
      <c r="AH81" s="331"/>
      <c r="AI81" s="331"/>
      <c r="AJ81" s="331"/>
      <c r="AK81" s="331"/>
      <c r="AL81" s="331"/>
      <c r="AM81" s="331"/>
      <c r="AN81" s="331"/>
      <c r="AO81" s="331"/>
      <c r="AP81" s="331"/>
      <c r="AQ81" s="331"/>
      <c r="AR81" s="331"/>
      <c r="AS81" s="331"/>
      <c r="AT81" s="331"/>
      <c r="AU81" s="331"/>
      <c r="AV81" s="331"/>
      <c r="AW81" s="331"/>
      <c r="AX81" s="331"/>
      <c r="AY81" s="331"/>
      <c r="AZ81" s="331"/>
      <c r="BA81" s="331"/>
      <c r="BB81" s="331"/>
      <c r="BC81" s="331"/>
      <c r="BD81" s="331"/>
      <c r="BE81" s="331"/>
      <c r="BF81" s="331"/>
      <c r="BG81" s="331"/>
      <c r="BH81" s="331"/>
      <c r="BI81" s="331"/>
      <c r="BJ81" s="331"/>
      <c r="BK81" s="331"/>
      <c r="BL81" s="331"/>
      <c r="BM81" s="331"/>
      <c r="BN81" s="331"/>
      <c r="BO81" s="331"/>
      <c r="BP81" s="331"/>
      <c r="BQ81" s="331"/>
      <c r="BR81" s="331"/>
      <c r="BS81" s="331"/>
      <c r="BT81" s="331"/>
      <c r="BU81" s="331"/>
      <c r="BV81" s="331"/>
      <c r="BW81" s="331"/>
      <c r="BX81" s="331"/>
      <c r="BY81" s="331"/>
      <c r="BZ81" s="331"/>
      <c r="CA81" s="331"/>
      <c r="CB81" s="331"/>
      <c r="CC81" s="331"/>
      <c r="CD81" s="331"/>
      <c r="CE81" s="331"/>
      <c r="CF81" s="331"/>
      <c r="CG81" s="331"/>
      <c r="CH81" s="331"/>
      <c r="CI81" s="331"/>
      <c r="CJ81" s="331"/>
      <c r="CK81" s="331"/>
      <c r="CL81" s="331"/>
      <c r="CM81" s="331"/>
      <c r="CN81" s="331"/>
      <c r="CO81" s="331"/>
      <c r="CP81" s="331"/>
      <c r="CQ81" s="331"/>
      <c r="CR81" s="331"/>
      <c r="CS81" s="331"/>
    </row>
    <row r="82" spans="1:97" s="334" customFormat="1" ht="13" x14ac:dyDescent="0.3">
      <c r="A82" s="331"/>
      <c r="B82" s="301"/>
      <c r="C82" s="332"/>
      <c r="D82" s="316"/>
      <c r="E82" s="316"/>
      <c r="F82" s="316"/>
      <c r="G82" s="316"/>
      <c r="H82" s="337"/>
      <c r="I82" s="337"/>
      <c r="J82" s="316"/>
      <c r="K82" s="316"/>
      <c r="L82" s="333"/>
      <c r="M82" s="331"/>
      <c r="N82" s="331"/>
      <c r="O82" s="331"/>
      <c r="P82" s="331"/>
      <c r="Q82" s="331"/>
      <c r="R82" s="331"/>
      <c r="S82" s="331"/>
      <c r="T82" s="331"/>
      <c r="U82" s="331"/>
      <c r="V82" s="331"/>
      <c r="W82" s="331"/>
      <c r="X82" s="331"/>
      <c r="Y82" s="331"/>
      <c r="Z82" s="331"/>
      <c r="AA82" s="331"/>
      <c r="AB82" s="331"/>
      <c r="AC82" s="331"/>
      <c r="AD82" s="331"/>
      <c r="AE82" s="331"/>
      <c r="AF82" s="331"/>
      <c r="AG82" s="331"/>
      <c r="AH82" s="331"/>
      <c r="AI82" s="331"/>
      <c r="AJ82" s="331"/>
      <c r="AK82" s="331"/>
      <c r="AL82" s="331"/>
      <c r="AM82" s="331"/>
      <c r="AN82" s="331"/>
      <c r="AO82" s="331"/>
      <c r="AP82" s="331"/>
      <c r="AQ82" s="331"/>
      <c r="AR82" s="331"/>
      <c r="AS82" s="331"/>
      <c r="AT82" s="331"/>
      <c r="AU82" s="331"/>
      <c r="AV82" s="331"/>
      <c r="AW82" s="331"/>
      <c r="AX82" s="331"/>
      <c r="AY82" s="331"/>
      <c r="AZ82" s="331"/>
      <c r="BA82" s="331"/>
      <c r="BB82" s="331"/>
      <c r="BC82" s="331"/>
      <c r="BD82" s="331"/>
      <c r="BE82" s="331"/>
      <c r="BF82" s="331"/>
      <c r="BG82" s="331"/>
      <c r="BH82" s="331"/>
      <c r="BI82" s="331"/>
      <c r="BJ82" s="331"/>
      <c r="BK82" s="331"/>
      <c r="BL82" s="331"/>
      <c r="BM82" s="331"/>
      <c r="BN82" s="331"/>
      <c r="BO82" s="331"/>
      <c r="BP82" s="331"/>
      <c r="BQ82" s="331"/>
      <c r="BR82" s="331"/>
      <c r="BS82" s="331"/>
      <c r="BT82" s="331"/>
      <c r="BU82" s="331"/>
      <c r="BV82" s="331"/>
      <c r="BW82" s="331"/>
      <c r="BX82" s="331"/>
      <c r="BY82" s="331"/>
      <c r="BZ82" s="331"/>
      <c r="CA82" s="331"/>
      <c r="CB82" s="331"/>
      <c r="CC82" s="331"/>
      <c r="CD82" s="331"/>
      <c r="CE82" s="331"/>
      <c r="CF82" s="331"/>
      <c r="CG82" s="331"/>
      <c r="CH82" s="331"/>
      <c r="CI82" s="331"/>
      <c r="CJ82" s="331"/>
      <c r="CK82" s="331"/>
      <c r="CL82" s="331"/>
      <c r="CM82" s="331"/>
      <c r="CN82" s="331"/>
      <c r="CO82" s="331"/>
      <c r="CP82" s="331"/>
      <c r="CQ82" s="331"/>
      <c r="CR82" s="331"/>
      <c r="CS82" s="331"/>
    </row>
    <row r="83" spans="1:97" s="334" customFormat="1" ht="13" x14ac:dyDescent="0.3">
      <c r="A83" s="331"/>
      <c r="B83" s="301"/>
      <c r="C83" s="763" t="s">
        <v>1507</v>
      </c>
      <c r="D83" s="763"/>
      <c r="E83" s="340">
        <v>0.70581348852497516</v>
      </c>
      <c r="F83" s="316"/>
      <c r="G83" s="316"/>
      <c r="H83" s="337"/>
      <c r="I83" s="337"/>
      <c r="J83" s="316"/>
      <c r="K83" s="316"/>
      <c r="L83" s="333"/>
      <c r="M83" s="331"/>
      <c r="N83" s="331"/>
      <c r="O83" s="331"/>
      <c r="P83" s="331"/>
      <c r="Q83" s="331"/>
      <c r="R83" s="331"/>
      <c r="S83" s="331"/>
      <c r="T83" s="331"/>
      <c r="U83" s="331"/>
      <c r="V83" s="331"/>
      <c r="W83" s="331"/>
      <c r="X83" s="331"/>
      <c r="Y83" s="331"/>
      <c r="Z83" s="331"/>
      <c r="AA83" s="331"/>
      <c r="AB83" s="331"/>
      <c r="AC83" s="331"/>
      <c r="AD83" s="331"/>
      <c r="AE83" s="331"/>
      <c r="AF83" s="331"/>
      <c r="AG83" s="331"/>
      <c r="AH83" s="331"/>
      <c r="AI83" s="331"/>
      <c r="AJ83" s="331"/>
      <c r="AK83" s="331"/>
      <c r="AL83" s="331"/>
      <c r="AM83" s="331"/>
      <c r="AN83" s="331"/>
      <c r="AO83" s="331"/>
      <c r="AP83" s="331"/>
      <c r="AQ83" s="331"/>
      <c r="AR83" s="331"/>
      <c r="AS83" s="331"/>
      <c r="AT83" s="331"/>
      <c r="AU83" s="331"/>
      <c r="AV83" s="331"/>
      <c r="AW83" s="331"/>
      <c r="AX83" s="331"/>
      <c r="AY83" s="331"/>
      <c r="AZ83" s="331"/>
      <c r="BA83" s="331"/>
      <c r="BB83" s="331"/>
      <c r="BC83" s="331"/>
      <c r="BD83" s="331"/>
      <c r="BE83" s="331"/>
      <c r="BF83" s="331"/>
      <c r="BG83" s="331"/>
      <c r="BH83" s="331"/>
      <c r="BI83" s="331"/>
      <c r="BJ83" s="331"/>
      <c r="BK83" s="331"/>
      <c r="BL83" s="331"/>
      <c r="BM83" s="331"/>
      <c r="BN83" s="331"/>
      <c r="BO83" s="331"/>
      <c r="BP83" s="331"/>
      <c r="BQ83" s="331"/>
      <c r="BR83" s="331"/>
      <c r="BS83" s="331"/>
      <c r="BT83" s="331"/>
      <c r="BU83" s="331"/>
      <c r="BV83" s="331"/>
      <c r="BW83" s="331"/>
      <c r="BX83" s="331"/>
      <c r="BY83" s="331"/>
      <c r="BZ83" s="331"/>
      <c r="CA83" s="331"/>
      <c r="CB83" s="331"/>
      <c r="CC83" s="331"/>
      <c r="CD83" s="331"/>
      <c r="CE83" s="331"/>
      <c r="CF83" s="331"/>
      <c r="CG83" s="331"/>
      <c r="CH83" s="331"/>
      <c r="CI83" s="331"/>
      <c r="CJ83" s="331"/>
      <c r="CK83" s="331"/>
      <c r="CL83" s="331"/>
      <c r="CM83" s="331"/>
      <c r="CN83" s="331"/>
      <c r="CO83" s="331"/>
      <c r="CP83" s="331"/>
      <c r="CQ83" s="331"/>
      <c r="CR83" s="331"/>
      <c r="CS83" s="331"/>
    </row>
    <row r="84" spans="1:97" s="334" customFormat="1" ht="13" x14ac:dyDescent="0.3">
      <c r="A84" s="331"/>
      <c r="B84" s="301"/>
      <c r="C84" s="332"/>
      <c r="D84" s="316"/>
      <c r="E84" s="316"/>
      <c r="F84" s="316"/>
      <c r="G84" s="316"/>
      <c r="H84" s="337"/>
      <c r="I84" s="337"/>
      <c r="J84" s="316"/>
      <c r="K84" s="316"/>
      <c r="L84" s="333"/>
      <c r="M84" s="331"/>
      <c r="N84" s="331"/>
      <c r="O84" s="331"/>
      <c r="P84" s="331"/>
      <c r="Q84" s="331"/>
      <c r="R84" s="331"/>
      <c r="S84" s="331"/>
      <c r="T84" s="331"/>
      <c r="U84" s="331"/>
      <c r="V84" s="331"/>
      <c r="W84" s="331"/>
      <c r="X84" s="331"/>
      <c r="Y84" s="331"/>
      <c r="Z84" s="331"/>
      <c r="AA84" s="331"/>
      <c r="AB84" s="331"/>
      <c r="AC84" s="331"/>
      <c r="AD84" s="331"/>
      <c r="AE84" s="331"/>
      <c r="AF84" s="331"/>
      <c r="AG84" s="331"/>
      <c r="AH84" s="331"/>
      <c r="AI84" s="331"/>
      <c r="AJ84" s="331"/>
      <c r="AK84" s="331"/>
      <c r="AL84" s="331"/>
      <c r="AM84" s="331"/>
      <c r="AN84" s="331"/>
      <c r="AO84" s="331"/>
      <c r="AP84" s="331"/>
      <c r="AQ84" s="331"/>
      <c r="AR84" s="331"/>
      <c r="AS84" s="331"/>
      <c r="AT84" s="331"/>
      <c r="AU84" s="331"/>
      <c r="AV84" s="331"/>
      <c r="AW84" s="331"/>
      <c r="AX84" s="331"/>
      <c r="AY84" s="331"/>
      <c r="AZ84" s="331"/>
      <c r="BA84" s="331"/>
      <c r="BB84" s="331"/>
      <c r="BC84" s="331"/>
      <c r="BD84" s="331"/>
      <c r="BE84" s="331"/>
      <c r="BF84" s="331"/>
      <c r="BG84" s="331"/>
      <c r="BH84" s="331"/>
      <c r="BI84" s="331"/>
      <c r="BJ84" s="331"/>
      <c r="BK84" s="331"/>
      <c r="BL84" s="331"/>
      <c r="BM84" s="331"/>
      <c r="BN84" s="331"/>
      <c r="BO84" s="331"/>
      <c r="BP84" s="331"/>
      <c r="BQ84" s="331"/>
      <c r="BR84" s="331"/>
      <c r="BS84" s="331"/>
      <c r="BT84" s="331"/>
      <c r="BU84" s="331"/>
      <c r="BV84" s="331"/>
      <c r="BW84" s="331"/>
      <c r="BX84" s="331"/>
      <c r="BY84" s="331"/>
      <c r="BZ84" s="331"/>
      <c r="CA84" s="331"/>
      <c r="CB84" s="331"/>
      <c r="CC84" s="331"/>
      <c r="CD84" s="331"/>
      <c r="CE84" s="331"/>
      <c r="CF84" s="331"/>
      <c r="CG84" s="331"/>
      <c r="CH84" s="331"/>
      <c r="CI84" s="331"/>
      <c r="CJ84" s="331"/>
      <c r="CK84" s="331"/>
      <c r="CL84" s="331"/>
      <c r="CM84" s="331"/>
      <c r="CN84" s="331"/>
      <c r="CO84" s="331"/>
      <c r="CP84" s="331"/>
      <c r="CQ84" s="331"/>
      <c r="CR84" s="331"/>
      <c r="CS84" s="331"/>
    </row>
    <row r="85" spans="1:97" ht="39" x14ac:dyDescent="0.35">
      <c r="B85" s="301"/>
      <c r="C85" s="766" t="s">
        <v>1488</v>
      </c>
      <c r="D85" s="766"/>
      <c r="E85" s="217" t="s">
        <v>1477</v>
      </c>
      <c r="F85" s="325"/>
      <c r="G85" s="325"/>
      <c r="H85" s="320"/>
      <c r="I85" s="320"/>
      <c r="J85" s="294"/>
      <c r="K85" s="294"/>
      <c r="L85" s="295"/>
    </row>
    <row r="86" spans="1:97" x14ac:dyDescent="0.35">
      <c r="B86" s="301"/>
      <c r="C86" s="767" t="s">
        <v>1489</v>
      </c>
      <c r="D86" s="182" t="s">
        <v>1490</v>
      </c>
      <c r="E86" s="544">
        <v>0.14658862668067635</v>
      </c>
      <c r="F86" s="324"/>
      <c r="G86" s="324"/>
      <c r="H86" s="294"/>
      <c r="I86" s="294"/>
      <c r="J86" s="294"/>
      <c r="K86" s="294"/>
      <c r="L86" s="295"/>
    </row>
    <row r="87" spans="1:97" x14ac:dyDescent="0.35">
      <c r="B87" s="301"/>
      <c r="C87" s="767"/>
      <c r="D87" s="182" t="s">
        <v>1491</v>
      </c>
      <c r="E87" s="544">
        <v>7.2237009348775916E-2</v>
      </c>
      <c r="F87" s="324"/>
      <c r="G87" s="324"/>
      <c r="H87" s="294"/>
      <c r="I87" s="294"/>
      <c r="J87" s="294"/>
      <c r="K87" s="294"/>
      <c r="L87" s="295"/>
    </row>
    <row r="88" spans="1:97" x14ac:dyDescent="0.35">
      <c r="B88" s="301"/>
      <c r="C88" s="767"/>
      <c r="D88" s="182" t="s">
        <v>1492</v>
      </c>
      <c r="E88" s="544">
        <v>9.4956697177038044E-2</v>
      </c>
      <c r="F88" s="324"/>
      <c r="G88" s="324"/>
      <c r="H88" s="294"/>
      <c r="I88" s="294"/>
      <c r="J88" s="294"/>
      <c r="K88" s="294"/>
      <c r="L88" s="295"/>
    </row>
    <row r="89" spans="1:97" x14ac:dyDescent="0.35">
      <c r="B89" s="301"/>
      <c r="C89" s="767"/>
      <c r="D89" s="182" t="s">
        <v>1493</v>
      </c>
      <c r="E89" s="544">
        <v>0.11190810592864801</v>
      </c>
      <c r="F89" s="324"/>
      <c r="G89" s="324"/>
      <c r="H89" s="294"/>
      <c r="I89" s="294"/>
      <c r="J89" s="294"/>
      <c r="K89" s="294"/>
      <c r="L89" s="295"/>
    </row>
    <row r="90" spans="1:97" x14ac:dyDescent="0.35">
      <c r="B90" s="301"/>
      <c r="C90" s="767"/>
      <c r="D90" s="182" t="s">
        <v>1494</v>
      </c>
      <c r="E90" s="544">
        <v>0.1626285624774009</v>
      </c>
      <c r="F90" s="324"/>
      <c r="G90" s="324"/>
      <c r="H90" s="294"/>
      <c r="I90" s="294"/>
      <c r="J90" s="294"/>
      <c r="K90" s="294"/>
      <c r="L90" s="295"/>
    </row>
    <row r="91" spans="1:97" x14ac:dyDescent="0.35">
      <c r="B91" s="301"/>
      <c r="C91" s="767"/>
      <c r="D91" s="182" t="s">
        <v>1495</v>
      </c>
      <c r="E91" s="544">
        <v>9.845440658164599E-2</v>
      </c>
      <c r="F91" s="324"/>
      <c r="G91" s="324"/>
      <c r="H91" s="294"/>
      <c r="I91" s="294"/>
      <c r="J91" s="294"/>
      <c r="K91" s="294"/>
      <c r="L91" s="295"/>
    </row>
    <row r="92" spans="1:97" x14ac:dyDescent="0.35">
      <c r="B92" s="301"/>
      <c r="C92" s="767"/>
      <c r="D92" s="182" t="s">
        <v>1496</v>
      </c>
      <c r="E92" s="544">
        <v>9.6210458687863182E-2</v>
      </c>
      <c r="F92" s="324"/>
      <c r="G92" s="324"/>
      <c r="H92" s="294"/>
      <c r="I92" s="294"/>
      <c r="J92" s="294"/>
      <c r="K92" s="294"/>
      <c r="L92" s="295"/>
    </row>
    <row r="93" spans="1:97" x14ac:dyDescent="0.35">
      <c r="B93" s="301"/>
      <c r="C93" s="767"/>
      <c r="D93" s="182" t="s">
        <v>1497</v>
      </c>
      <c r="E93" s="544">
        <v>8.0576936733544574E-2</v>
      </c>
      <c r="F93" s="324"/>
      <c r="G93" s="324"/>
      <c r="H93" s="294"/>
      <c r="I93" s="294"/>
      <c r="J93" s="294"/>
      <c r="K93" s="294"/>
      <c r="L93" s="295"/>
    </row>
    <row r="94" spans="1:97" x14ac:dyDescent="0.35">
      <c r="B94" s="301"/>
      <c r="C94" s="767"/>
      <c r="D94" s="182" t="s">
        <v>1498</v>
      </c>
      <c r="E94" s="544">
        <v>5.9900519966581849E-2</v>
      </c>
      <c r="F94" s="324"/>
      <c r="G94" s="324"/>
      <c r="H94" s="294"/>
      <c r="I94" s="294"/>
      <c r="J94" s="294"/>
      <c r="K94" s="294"/>
      <c r="L94" s="295"/>
    </row>
    <row r="95" spans="1:97" x14ac:dyDescent="0.35">
      <c r="B95" s="301"/>
      <c r="C95" s="767"/>
      <c r="D95" s="182" t="s">
        <v>1499</v>
      </c>
      <c r="E95" s="544">
        <v>3.3349227076581188E-2</v>
      </c>
      <c r="F95" s="324"/>
      <c r="G95" s="324"/>
      <c r="H95" s="294"/>
      <c r="I95" s="294"/>
      <c r="J95" s="294"/>
      <c r="K95" s="294"/>
      <c r="L95" s="295"/>
    </row>
    <row r="96" spans="1:97" x14ac:dyDescent="0.35">
      <c r="B96" s="301"/>
      <c r="C96" s="767"/>
      <c r="D96" s="182" t="s">
        <v>1500</v>
      </c>
      <c r="E96" s="544">
        <v>1.5853525542198137E-2</v>
      </c>
      <c r="F96" s="324"/>
      <c r="G96" s="324"/>
      <c r="H96" s="294"/>
      <c r="I96" s="294"/>
      <c r="J96" s="294"/>
      <c r="K96" s="294"/>
      <c r="L96" s="295"/>
    </row>
    <row r="97" spans="2:12" x14ac:dyDescent="0.35">
      <c r="B97" s="301"/>
      <c r="C97" s="767"/>
      <c r="D97" s="182" t="s">
        <v>1501</v>
      </c>
      <c r="E97" s="544">
        <v>8.8840654536050823E-3</v>
      </c>
      <c r="F97" s="324"/>
      <c r="G97" s="324"/>
      <c r="H97" s="294"/>
      <c r="I97" s="294"/>
      <c r="J97" s="294"/>
      <c r="K97" s="294"/>
      <c r="L97" s="295"/>
    </row>
    <row r="98" spans="2:12" x14ac:dyDescent="0.35">
      <c r="B98" s="301"/>
      <c r="C98" s="767"/>
      <c r="D98" s="182" t="s">
        <v>1502</v>
      </c>
      <c r="E98" s="330">
        <v>1.8451858345440744E-2</v>
      </c>
      <c r="F98" s="324"/>
      <c r="G98" s="324"/>
      <c r="H98" s="294"/>
      <c r="I98" s="294"/>
      <c r="J98" s="294"/>
      <c r="K98" s="294"/>
      <c r="L98" s="295"/>
    </row>
    <row r="99" spans="2:12" x14ac:dyDescent="0.35">
      <c r="B99" s="301"/>
      <c r="C99" s="315"/>
      <c r="D99" s="315"/>
      <c r="E99" s="294"/>
      <c r="F99" s="294"/>
      <c r="G99" s="294"/>
      <c r="H99" s="294"/>
      <c r="I99" s="294"/>
      <c r="J99" s="294"/>
      <c r="K99" s="294"/>
      <c r="L99" s="295"/>
    </row>
    <row r="100" spans="2:12" ht="77.25" customHeight="1" x14ac:dyDescent="0.35">
      <c r="B100" s="301"/>
      <c r="C100" s="768" t="s">
        <v>2762</v>
      </c>
      <c r="D100" s="769"/>
      <c r="E100" s="769"/>
      <c r="F100" s="769"/>
      <c r="G100" s="769"/>
      <c r="H100" s="769"/>
      <c r="I100" s="769"/>
      <c r="J100" s="770"/>
      <c r="K100" s="294"/>
      <c r="L100" s="295"/>
    </row>
    <row r="101" spans="2:12" x14ac:dyDescent="0.35">
      <c r="B101" s="301"/>
      <c r="C101" s="315"/>
      <c r="D101" s="315"/>
      <c r="E101" s="294"/>
      <c r="F101" s="294"/>
      <c r="G101" s="294"/>
      <c r="H101" s="294"/>
      <c r="I101" s="294"/>
      <c r="J101" s="294"/>
      <c r="K101" s="294"/>
      <c r="L101" s="295"/>
    </row>
    <row r="102" spans="2:12" x14ac:dyDescent="0.35">
      <c r="B102" s="301"/>
      <c r="C102" s="315"/>
      <c r="D102" s="315"/>
      <c r="E102" s="294"/>
      <c r="F102" s="294"/>
      <c r="G102" s="294"/>
      <c r="H102" s="294"/>
      <c r="I102" s="294"/>
      <c r="J102" s="294"/>
      <c r="K102" s="294"/>
      <c r="L102" s="295"/>
    </row>
    <row r="103" spans="2:12" x14ac:dyDescent="0.35">
      <c r="B103" s="301" t="s">
        <v>1508</v>
      </c>
      <c r="C103" s="332" t="s">
        <v>1509</v>
      </c>
      <c r="D103" s="294"/>
      <c r="E103" s="294"/>
      <c r="F103" s="294"/>
      <c r="G103" s="294"/>
      <c r="H103" s="294"/>
      <c r="I103" s="294"/>
      <c r="J103" s="294"/>
      <c r="K103" s="294"/>
      <c r="L103" s="295"/>
    </row>
    <row r="104" spans="2:12" x14ac:dyDescent="0.35">
      <c r="B104" s="301"/>
      <c r="C104" s="332"/>
      <c r="D104" s="294"/>
      <c r="E104" s="294"/>
      <c r="F104" s="294"/>
      <c r="G104" s="294"/>
      <c r="H104" s="294"/>
      <c r="I104" s="294"/>
      <c r="J104" s="294"/>
      <c r="K104" s="294"/>
      <c r="L104" s="295"/>
    </row>
    <row r="105" spans="2:12" ht="39" x14ac:dyDescent="0.35">
      <c r="B105" s="301"/>
      <c r="C105" s="294"/>
      <c r="D105" s="294"/>
      <c r="E105" s="294"/>
      <c r="F105" s="217" t="s">
        <v>1477</v>
      </c>
      <c r="G105" s="325"/>
      <c r="H105" s="320"/>
      <c r="I105" s="294"/>
      <c r="J105" s="294"/>
      <c r="K105" s="294"/>
      <c r="L105" s="295"/>
    </row>
    <row r="106" spans="2:12" x14ac:dyDescent="0.35">
      <c r="B106" s="341"/>
      <c r="C106" s="771" t="s">
        <v>1510</v>
      </c>
      <c r="D106" s="182" t="s">
        <v>1511</v>
      </c>
      <c r="E106" s="205"/>
      <c r="F106" s="330">
        <v>2.7723199993132081E-4</v>
      </c>
      <c r="G106" s="324"/>
      <c r="H106" s="294"/>
      <c r="I106" s="294"/>
      <c r="J106" s="294"/>
      <c r="K106" s="294"/>
      <c r="L106" s="295"/>
    </row>
    <row r="107" spans="2:12" x14ac:dyDescent="0.35">
      <c r="B107" s="341"/>
      <c r="C107" s="772"/>
      <c r="D107" s="714" t="s">
        <v>1512</v>
      </c>
      <c r="E107" s="715"/>
      <c r="F107" s="330">
        <v>0.50760552476442922</v>
      </c>
      <c r="G107" s="302"/>
      <c r="H107" s="294"/>
      <c r="I107" s="294"/>
      <c r="J107" s="294"/>
      <c r="K107" s="294"/>
      <c r="L107" s="295"/>
    </row>
    <row r="108" spans="2:12" x14ac:dyDescent="0.35">
      <c r="B108" s="341"/>
      <c r="C108" s="342" t="s">
        <v>1513</v>
      </c>
      <c r="D108" s="773"/>
      <c r="E108" s="774"/>
      <c r="F108" s="330">
        <v>0.29691019145972847</v>
      </c>
      <c r="G108" s="324"/>
      <c r="H108" s="294"/>
      <c r="I108" s="294"/>
      <c r="J108" s="294"/>
      <c r="K108" s="294"/>
      <c r="L108" s="295"/>
    </row>
    <row r="109" spans="2:12" x14ac:dyDescent="0.35">
      <c r="B109" s="341"/>
      <c r="C109" s="732" t="s">
        <v>1359</v>
      </c>
      <c r="D109" s="732"/>
      <c r="E109" s="732"/>
      <c r="F109" s="343">
        <f>F106+F107+F108</f>
        <v>0.80479294822408898</v>
      </c>
      <c r="G109" s="324"/>
      <c r="H109" s="294"/>
      <c r="I109" s="294"/>
      <c r="J109" s="294"/>
      <c r="K109" s="294"/>
      <c r="L109" s="295"/>
    </row>
    <row r="110" spans="2:12" x14ac:dyDescent="0.35">
      <c r="B110" s="301"/>
      <c r="C110" s="307" t="s">
        <v>1360</v>
      </c>
      <c r="D110" s="764" t="s">
        <v>1361</v>
      </c>
      <c r="E110" s="765"/>
      <c r="F110" s="330">
        <v>0.19520705177591097</v>
      </c>
      <c r="G110" s="324"/>
      <c r="H110" s="294"/>
      <c r="I110" s="294"/>
      <c r="J110" s="294"/>
      <c r="K110" s="294"/>
      <c r="L110" s="295"/>
    </row>
    <row r="111" spans="2:12" x14ac:dyDescent="0.35">
      <c r="B111" s="301"/>
      <c r="C111" s="307"/>
      <c r="D111" s="764"/>
      <c r="E111" s="765"/>
      <c r="F111" s="327"/>
      <c r="G111" s="324"/>
      <c r="H111" s="294"/>
      <c r="I111" s="294"/>
      <c r="J111" s="294"/>
      <c r="K111" s="294"/>
      <c r="L111" s="295"/>
    </row>
    <row r="112" spans="2:12" x14ac:dyDescent="0.35">
      <c r="B112" s="301"/>
      <c r="C112" s="307"/>
      <c r="D112" s="764"/>
      <c r="E112" s="765"/>
      <c r="F112" s="327"/>
      <c r="G112" s="324"/>
      <c r="H112" s="294"/>
      <c r="I112" s="294"/>
      <c r="J112" s="294"/>
      <c r="K112" s="294"/>
      <c r="L112" s="295"/>
    </row>
    <row r="113" spans="2:12" x14ac:dyDescent="0.35">
      <c r="B113" s="301"/>
      <c r="C113" s="307"/>
      <c r="D113" s="764"/>
      <c r="E113" s="765"/>
      <c r="F113" s="327"/>
      <c r="G113" s="324"/>
      <c r="H113" s="294"/>
      <c r="I113" s="294"/>
      <c r="J113" s="294"/>
      <c r="K113" s="294"/>
      <c r="L113" s="295"/>
    </row>
    <row r="114" spans="2:12" x14ac:dyDescent="0.35">
      <c r="B114" s="301"/>
      <c r="C114" s="752" t="s">
        <v>1514</v>
      </c>
      <c r="D114" s="775"/>
      <c r="E114" s="753"/>
      <c r="F114" s="345">
        <f>F110</f>
        <v>0.19520705177591097</v>
      </c>
      <c r="G114" s="324"/>
      <c r="H114" s="294"/>
      <c r="I114" s="294"/>
      <c r="J114" s="294"/>
      <c r="K114" s="294"/>
      <c r="L114" s="295"/>
    </row>
    <row r="115" spans="2:12" x14ac:dyDescent="0.35">
      <c r="B115" s="301"/>
      <c r="C115" s="346"/>
      <c r="D115" s="294"/>
      <c r="E115" s="294"/>
      <c r="F115" s="294"/>
      <c r="G115" s="294"/>
      <c r="H115" s="294"/>
      <c r="I115" s="294"/>
      <c r="J115" s="294"/>
      <c r="K115" s="294"/>
      <c r="L115" s="295"/>
    </row>
    <row r="116" spans="2:12" x14ac:dyDescent="0.35">
      <c r="B116" s="301"/>
      <c r="C116" s="346"/>
      <c r="D116" s="294"/>
      <c r="E116" s="294"/>
      <c r="F116" s="294"/>
      <c r="G116" s="294"/>
      <c r="H116" s="294"/>
      <c r="I116" s="294"/>
      <c r="J116" s="294"/>
      <c r="K116" s="294"/>
      <c r="L116" s="295"/>
    </row>
    <row r="117" spans="2:12" x14ac:dyDescent="0.35">
      <c r="B117" s="347" t="s">
        <v>1515</v>
      </c>
      <c r="C117" s="317" t="s">
        <v>1516</v>
      </c>
      <c r="D117" s="294"/>
      <c r="E117" s="294"/>
      <c r="F117" s="294"/>
      <c r="G117" s="294"/>
      <c r="H117" s="294"/>
      <c r="I117" s="294"/>
      <c r="J117" s="294"/>
      <c r="K117" s="294"/>
      <c r="L117" s="295"/>
    </row>
    <row r="118" spans="2:12" x14ac:dyDescent="0.35">
      <c r="B118" s="301"/>
      <c r="C118" s="317"/>
      <c r="D118" s="294"/>
      <c r="E118" s="294"/>
      <c r="F118" s="294"/>
      <c r="G118" s="294"/>
      <c r="H118" s="294"/>
      <c r="I118" s="294"/>
      <c r="J118" s="294"/>
      <c r="K118" s="294"/>
      <c r="L118" s="295"/>
    </row>
    <row r="119" spans="2:12" ht="39" x14ac:dyDescent="0.35">
      <c r="B119" s="301"/>
      <c r="C119" s="173" t="s">
        <v>1517</v>
      </c>
      <c r="D119" s="217" t="s">
        <v>1477</v>
      </c>
      <c r="E119" s="325"/>
      <c r="F119" s="325"/>
      <c r="G119" s="320"/>
      <c r="H119" s="294"/>
      <c r="I119" s="294"/>
      <c r="J119" s="294"/>
      <c r="K119" s="294"/>
      <c r="L119" s="295"/>
    </row>
    <row r="120" spans="2:12" x14ac:dyDescent="0.35">
      <c r="B120" s="301"/>
      <c r="C120" s="348" t="s">
        <v>1518</v>
      </c>
      <c r="D120" s="344">
        <v>1.5823120613495402E-3</v>
      </c>
      <c r="E120" s="324"/>
      <c r="F120" s="324"/>
      <c r="G120" s="294"/>
      <c r="H120" s="294"/>
      <c r="I120" s="294"/>
      <c r="J120" s="294"/>
      <c r="K120" s="294"/>
      <c r="L120" s="295"/>
    </row>
    <row r="121" spans="2:12" x14ac:dyDescent="0.35">
      <c r="B121" s="301"/>
      <c r="C121" s="349" t="s">
        <v>1519</v>
      </c>
      <c r="D121" s="344">
        <v>7.8744218911637465E-3</v>
      </c>
      <c r="E121" s="324"/>
      <c r="F121" s="324"/>
      <c r="G121" s="294"/>
      <c r="H121" s="294"/>
      <c r="I121" s="294"/>
      <c r="J121" s="294"/>
      <c r="K121" s="294"/>
      <c r="L121" s="295"/>
    </row>
    <row r="122" spans="2:12" x14ac:dyDescent="0.35">
      <c r="B122" s="301"/>
      <c r="C122" s="349" t="s">
        <v>1520</v>
      </c>
      <c r="D122" s="344">
        <v>9.3807204925813945E-2</v>
      </c>
      <c r="E122" s="324"/>
      <c r="F122" s="324"/>
      <c r="G122" s="294"/>
      <c r="H122" s="294"/>
      <c r="I122" s="294"/>
      <c r="J122" s="294"/>
      <c r="K122" s="294"/>
      <c r="L122" s="295"/>
    </row>
    <row r="123" spans="2:12" x14ac:dyDescent="0.35">
      <c r="B123" s="301"/>
      <c r="C123" s="349" t="s">
        <v>1521</v>
      </c>
      <c r="D123" s="344">
        <v>0.34421301670169241</v>
      </c>
      <c r="E123" s="324"/>
      <c r="F123" s="324"/>
      <c r="G123" s="294"/>
      <c r="H123" s="294"/>
      <c r="I123" s="294"/>
      <c r="J123" s="294"/>
      <c r="K123" s="294"/>
      <c r="L123" s="295"/>
    </row>
    <row r="124" spans="2:12" x14ac:dyDescent="0.35">
      <c r="B124" s="301"/>
      <c r="C124" s="348" t="s">
        <v>1522</v>
      </c>
      <c r="D124" s="344">
        <v>0.55252304441998024</v>
      </c>
      <c r="E124" s="324"/>
      <c r="F124" s="324"/>
      <c r="G124" s="294"/>
      <c r="H124" s="294"/>
      <c r="I124" s="294"/>
      <c r="J124" s="294"/>
      <c r="K124" s="294"/>
      <c r="L124" s="295"/>
    </row>
    <row r="125" spans="2:12" x14ac:dyDescent="0.35">
      <c r="B125" s="301"/>
      <c r="C125" s="294"/>
      <c r="D125" s="294"/>
      <c r="E125" s="294"/>
      <c r="F125" s="294"/>
      <c r="G125" s="294"/>
      <c r="H125" s="294"/>
      <c r="I125" s="294"/>
      <c r="J125" s="294"/>
      <c r="K125" s="294"/>
      <c r="L125" s="295"/>
    </row>
    <row r="126" spans="2:12" x14ac:dyDescent="0.35">
      <c r="B126" s="301"/>
      <c r="C126" s="294"/>
      <c r="D126" s="294"/>
      <c r="E126" s="294"/>
      <c r="F126" s="294"/>
      <c r="G126" s="294"/>
      <c r="H126" s="294"/>
      <c r="I126" s="294"/>
      <c r="J126" s="294"/>
      <c r="K126" s="294"/>
      <c r="L126" s="295"/>
    </row>
    <row r="127" spans="2:12" x14ac:dyDescent="0.35">
      <c r="B127" s="301" t="s">
        <v>1523</v>
      </c>
      <c r="C127" s="317" t="s">
        <v>1524</v>
      </c>
      <c r="D127" s="294"/>
      <c r="E127" s="294"/>
      <c r="F127" s="294"/>
      <c r="G127" s="294"/>
      <c r="H127" s="294"/>
      <c r="I127" s="294"/>
      <c r="J127" s="294"/>
      <c r="K127" s="294"/>
      <c r="L127" s="295"/>
    </row>
    <row r="128" spans="2:12" x14ac:dyDescent="0.35">
      <c r="B128" s="301"/>
      <c r="C128" s="317"/>
      <c r="D128" s="294"/>
      <c r="E128" s="294"/>
      <c r="F128" s="294"/>
      <c r="G128" s="294"/>
      <c r="H128" s="294"/>
      <c r="I128" s="294"/>
      <c r="J128" s="294"/>
      <c r="K128" s="294"/>
      <c r="L128" s="295"/>
    </row>
    <row r="129" spans="2:12" ht="39" x14ac:dyDescent="0.35">
      <c r="B129" s="301"/>
      <c r="C129" s="294"/>
      <c r="D129" s="217" t="s">
        <v>1477</v>
      </c>
      <c r="E129" s="320"/>
      <c r="F129" s="294"/>
      <c r="G129" s="294"/>
      <c r="H129" s="294"/>
      <c r="I129" s="294"/>
      <c r="J129" s="294"/>
      <c r="K129" s="294"/>
      <c r="L129" s="295"/>
    </row>
    <row r="130" spans="2:12" x14ac:dyDescent="0.35">
      <c r="B130" s="301"/>
      <c r="C130" s="218" t="s">
        <v>777</v>
      </c>
      <c r="D130" s="344">
        <v>0.69053123948356199</v>
      </c>
      <c r="E130" s="294"/>
      <c r="F130" s="294"/>
      <c r="G130" s="294"/>
      <c r="H130" s="294"/>
      <c r="I130" s="294"/>
      <c r="J130" s="294"/>
      <c r="K130" s="294"/>
      <c r="L130" s="295"/>
    </row>
    <row r="131" spans="2:12" x14ac:dyDescent="0.35">
      <c r="B131" s="301"/>
      <c r="C131" s="218" t="s">
        <v>1525</v>
      </c>
      <c r="D131" s="344">
        <v>1.2978290900655495E-2</v>
      </c>
      <c r="E131" s="294"/>
      <c r="F131" s="294"/>
      <c r="G131" s="294"/>
      <c r="H131" s="294"/>
      <c r="I131" s="294"/>
      <c r="J131" s="294"/>
      <c r="K131" s="294"/>
      <c r="L131" s="295"/>
    </row>
    <row r="132" spans="2:12" x14ac:dyDescent="0.35">
      <c r="B132" s="301"/>
      <c r="C132" s="218" t="s">
        <v>1526</v>
      </c>
      <c r="D132" s="344">
        <v>0.25672477260934401</v>
      </c>
      <c r="E132" s="294"/>
      <c r="F132" s="294"/>
      <c r="G132" s="294"/>
      <c r="H132" s="294"/>
      <c r="I132" s="294"/>
      <c r="J132" s="294"/>
      <c r="K132" s="294"/>
      <c r="L132" s="295"/>
    </row>
    <row r="133" spans="2:12" x14ac:dyDescent="0.35">
      <c r="B133" s="301"/>
      <c r="C133" s="218" t="s">
        <v>92</v>
      </c>
      <c r="D133" s="344">
        <v>3.9765697006438401E-2</v>
      </c>
      <c r="E133" s="294"/>
      <c r="F133" s="294"/>
      <c r="G133" s="294"/>
      <c r="H133" s="294"/>
      <c r="I133" s="294"/>
      <c r="J133" s="294"/>
      <c r="K133" s="294"/>
      <c r="L133" s="295"/>
    </row>
    <row r="134" spans="2:12" x14ac:dyDescent="0.35">
      <c r="B134" s="301"/>
      <c r="C134" s="218" t="s">
        <v>1369</v>
      </c>
      <c r="D134" s="327"/>
      <c r="E134" s="294"/>
      <c r="F134" s="294"/>
      <c r="G134" s="294"/>
      <c r="H134" s="294"/>
      <c r="I134" s="294"/>
      <c r="J134" s="294"/>
      <c r="K134" s="294"/>
      <c r="L134" s="295"/>
    </row>
    <row r="135" spans="2:12" s="62" customFormat="1" x14ac:dyDescent="0.35">
      <c r="B135" s="347"/>
      <c r="C135" s="324"/>
      <c r="D135" s="324"/>
      <c r="E135" s="324"/>
      <c r="F135" s="324"/>
      <c r="G135" s="324"/>
      <c r="H135" s="324"/>
      <c r="I135" s="324"/>
      <c r="J135" s="324"/>
      <c r="K135" s="324"/>
      <c r="L135" s="350"/>
    </row>
    <row r="136" spans="2:12" x14ac:dyDescent="0.35">
      <c r="B136" s="301"/>
      <c r="C136" s="294"/>
      <c r="D136" s="294"/>
      <c r="E136" s="294"/>
      <c r="F136" s="294"/>
      <c r="G136" s="294"/>
      <c r="H136" s="294"/>
      <c r="I136" s="294"/>
      <c r="J136" s="294"/>
      <c r="K136" s="294"/>
      <c r="L136" s="295"/>
    </row>
    <row r="137" spans="2:12" x14ac:dyDescent="0.35">
      <c r="B137" s="347" t="s">
        <v>1527</v>
      </c>
      <c r="C137" s="317" t="s">
        <v>1528</v>
      </c>
      <c r="D137" s="294"/>
      <c r="E137" s="294"/>
      <c r="F137" s="294"/>
      <c r="G137" s="294"/>
      <c r="H137" s="294"/>
      <c r="I137" s="294"/>
      <c r="J137" s="294"/>
      <c r="K137" s="294"/>
      <c r="L137" s="295"/>
    </row>
    <row r="138" spans="2:12" x14ac:dyDescent="0.35">
      <c r="B138" s="301"/>
      <c r="C138" s="294"/>
      <c r="D138" s="294"/>
      <c r="E138" s="294"/>
      <c r="F138" s="294"/>
      <c r="G138" s="294"/>
      <c r="H138" s="294"/>
      <c r="I138" s="294"/>
      <c r="J138" s="294"/>
      <c r="K138" s="294"/>
      <c r="L138" s="295"/>
    </row>
    <row r="139" spans="2:12" ht="39" x14ac:dyDescent="0.35">
      <c r="B139" s="301"/>
      <c r="C139" s="294"/>
      <c r="D139" s="217" t="s">
        <v>1477</v>
      </c>
      <c r="E139" s="320"/>
      <c r="F139" s="294"/>
      <c r="G139" s="294"/>
      <c r="H139" s="294"/>
      <c r="I139" s="294"/>
      <c r="J139" s="294"/>
      <c r="K139" s="294"/>
      <c r="L139" s="295"/>
    </row>
    <row r="140" spans="2:12" x14ac:dyDescent="0.35">
      <c r="B140" s="301"/>
      <c r="C140" s="218" t="s">
        <v>657</v>
      </c>
      <c r="D140" s="344">
        <v>0.97988855111670958</v>
      </c>
      <c r="E140" s="294"/>
      <c r="F140" s="294"/>
      <c r="G140" s="294"/>
      <c r="H140" s="294"/>
      <c r="I140" s="294"/>
      <c r="J140" s="294"/>
      <c r="K140" s="294"/>
      <c r="L140" s="295"/>
    </row>
    <row r="141" spans="2:12" x14ac:dyDescent="0.35">
      <c r="B141" s="301"/>
      <c r="C141" s="218" t="s">
        <v>1529</v>
      </c>
      <c r="D141" s="351"/>
      <c r="E141" s="294"/>
      <c r="F141" s="294"/>
      <c r="G141" s="294"/>
      <c r="H141" s="294"/>
      <c r="I141" s="294"/>
      <c r="J141" s="294"/>
      <c r="K141" s="294"/>
      <c r="L141" s="295"/>
    </row>
    <row r="142" spans="2:12" x14ac:dyDescent="0.35">
      <c r="B142" s="301"/>
      <c r="C142" s="218" t="s">
        <v>1530</v>
      </c>
      <c r="D142" s="344">
        <v>2.0111448883290375E-2</v>
      </c>
      <c r="E142" s="294"/>
      <c r="F142" s="294"/>
      <c r="G142" s="294"/>
      <c r="H142" s="294"/>
      <c r="I142" s="294"/>
      <c r="J142" s="294"/>
      <c r="K142" s="294"/>
      <c r="L142" s="295"/>
    </row>
    <row r="143" spans="2:12" x14ac:dyDescent="0.35">
      <c r="B143" s="301"/>
      <c r="C143" s="218" t="s">
        <v>92</v>
      </c>
      <c r="D143" s="351"/>
      <c r="E143" s="294"/>
      <c r="F143" s="294"/>
      <c r="G143" s="294"/>
      <c r="H143" s="294"/>
      <c r="I143" s="294"/>
      <c r="J143" s="294"/>
      <c r="K143" s="294"/>
      <c r="L143" s="295"/>
    </row>
    <row r="144" spans="2:12" x14ac:dyDescent="0.35">
      <c r="B144" s="301"/>
      <c r="C144" s="218" t="s">
        <v>1369</v>
      </c>
      <c r="D144" s="327"/>
      <c r="E144" s="294"/>
      <c r="F144" s="294"/>
      <c r="G144" s="294"/>
      <c r="H144" s="294"/>
      <c r="I144" s="294"/>
      <c r="J144" s="294"/>
      <c r="K144" s="294"/>
      <c r="L144" s="295"/>
    </row>
    <row r="145" spans="2:12" x14ac:dyDescent="0.35">
      <c r="B145" s="301"/>
      <c r="C145" s="294"/>
      <c r="D145" s="294"/>
      <c r="E145" s="294"/>
      <c r="F145" s="294"/>
      <c r="G145" s="294"/>
      <c r="H145" s="294"/>
      <c r="I145" s="294"/>
      <c r="J145" s="294"/>
      <c r="K145" s="294"/>
      <c r="L145" s="295"/>
    </row>
    <row r="146" spans="2:12" x14ac:dyDescent="0.35">
      <c r="B146" s="301"/>
      <c r="C146" s="294"/>
      <c r="D146" s="294"/>
      <c r="E146" s="294"/>
      <c r="F146" s="294"/>
      <c r="G146" s="294"/>
      <c r="H146" s="294"/>
      <c r="I146" s="294"/>
      <c r="J146" s="294"/>
      <c r="K146" s="294"/>
      <c r="L146" s="295"/>
    </row>
    <row r="147" spans="2:12" x14ac:dyDescent="0.35">
      <c r="B147" s="301" t="s">
        <v>1531</v>
      </c>
      <c r="C147" s="306" t="s">
        <v>1532</v>
      </c>
      <c r="D147" s="294"/>
      <c r="E147" s="294"/>
      <c r="F147" s="294"/>
      <c r="G147" s="294"/>
      <c r="H147" s="294"/>
      <c r="I147" s="294"/>
      <c r="J147" s="294"/>
      <c r="K147" s="294"/>
      <c r="L147" s="295"/>
    </row>
    <row r="148" spans="2:12" x14ac:dyDescent="0.35">
      <c r="B148" s="301"/>
      <c r="C148" s="294"/>
      <c r="D148" s="294"/>
      <c r="E148" s="294"/>
      <c r="F148" s="294"/>
      <c r="G148" s="294"/>
      <c r="H148" s="294"/>
      <c r="I148" s="294"/>
      <c r="J148" s="294"/>
      <c r="K148" s="294"/>
      <c r="L148" s="295"/>
    </row>
    <row r="149" spans="2:12" ht="39" x14ac:dyDescent="0.35">
      <c r="B149" s="301"/>
      <c r="C149" s="294"/>
      <c r="D149" s="217" t="s">
        <v>1477</v>
      </c>
      <c r="E149" s="294"/>
      <c r="F149" s="294"/>
      <c r="G149" s="294"/>
      <c r="H149" s="294"/>
      <c r="I149" s="294"/>
      <c r="J149" s="294"/>
      <c r="K149" s="294"/>
      <c r="L149" s="295"/>
    </row>
    <row r="150" spans="2:12" x14ac:dyDescent="0.35">
      <c r="B150" s="301"/>
      <c r="C150" s="218" t="s">
        <v>1533</v>
      </c>
      <c r="D150" s="344">
        <v>0.92431282398397197</v>
      </c>
      <c r="E150" s="294"/>
      <c r="F150" s="294"/>
      <c r="G150" s="294"/>
      <c r="H150" s="294"/>
      <c r="I150" s="294"/>
      <c r="J150" s="294"/>
      <c r="K150" s="294"/>
      <c r="L150" s="295"/>
    </row>
    <row r="151" spans="2:12" x14ac:dyDescent="0.35">
      <c r="B151" s="301"/>
      <c r="C151" s="218" t="s">
        <v>1534</v>
      </c>
      <c r="D151" s="344">
        <v>2.878141467582887E-2</v>
      </c>
      <c r="E151" s="303"/>
      <c r="F151" s="294"/>
      <c r="G151" s="294"/>
      <c r="H151" s="294"/>
      <c r="I151" s="294"/>
      <c r="J151" s="294"/>
      <c r="K151" s="294"/>
      <c r="L151" s="295"/>
    </row>
    <row r="152" spans="2:12" x14ac:dyDescent="0.35">
      <c r="B152" s="301"/>
      <c r="C152" s="218" t="s">
        <v>1535</v>
      </c>
      <c r="D152" s="344">
        <v>4.0002873774849339E-2</v>
      </c>
      <c r="E152" s="294"/>
      <c r="F152" s="294"/>
      <c r="G152" s="294"/>
      <c r="H152" s="294"/>
      <c r="I152" s="294"/>
      <c r="J152" s="294"/>
      <c r="K152" s="294"/>
      <c r="L152" s="295"/>
    </row>
    <row r="153" spans="2:12" x14ac:dyDescent="0.35">
      <c r="B153" s="301"/>
      <c r="C153" s="218" t="s">
        <v>1536</v>
      </c>
      <c r="D153" s="344">
        <v>6.9028875653498684E-3</v>
      </c>
      <c r="E153" s="294"/>
      <c r="F153" s="294"/>
      <c r="G153" s="294"/>
      <c r="H153" s="294"/>
      <c r="I153" s="294"/>
      <c r="J153" s="294"/>
      <c r="K153" s="294"/>
      <c r="L153" s="295"/>
    </row>
    <row r="154" spans="2:12" x14ac:dyDescent="0.35">
      <c r="B154" s="301"/>
      <c r="C154" s="218" t="s">
        <v>92</v>
      </c>
      <c r="D154" s="327"/>
      <c r="E154" s="294"/>
      <c r="F154" s="294"/>
      <c r="G154" s="294"/>
      <c r="H154" s="294"/>
      <c r="I154" s="294"/>
      <c r="J154" s="294"/>
      <c r="K154" s="294"/>
      <c r="L154" s="295"/>
    </row>
    <row r="155" spans="2:12" x14ac:dyDescent="0.35">
      <c r="B155" s="301"/>
      <c r="C155" s="218" t="s">
        <v>1369</v>
      </c>
      <c r="D155" s="327"/>
      <c r="E155" s="294"/>
      <c r="F155" s="294"/>
      <c r="G155" s="294"/>
      <c r="H155" s="294"/>
      <c r="I155" s="294"/>
      <c r="J155" s="294"/>
      <c r="K155" s="294"/>
      <c r="L155" s="295"/>
    </row>
    <row r="156" spans="2:12" x14ac:dyDescent="0.35">
      <c r="B156" s="301"/>
      <c r="C156" s="294"/>
      <c r="D156" s="294"/>
      <c r="E156" s="294"/>
      <c r="F156" s="294"/>
      <c r="G156" s="294"/>
      <c r="H156" s="294"/>
      <c r="I156" s="294"/>
      <c r="J156" s="294"/>
      <c r="K156" s="294"/>
      <c r="L156" s="295"/>
    </row>
    <row r="157" spans="2:12" x14ac:dyDescent="0.35">
      <c r="B157" s="301"/>
      <c r="C157" s="294"/>
      <c r="D157" s="294"/>
      <c r="E157" s="294"/>
      <c r="F157" s="294"/>
      <c r="G157" s="294"/>
      <c r="H157" s="294"/>
      <c r="I157" s="294"/>
      <c r="J157" s="294"/>
      <c r="K157" s="294"/>
      <c r="L157" s="295"/>
    </row>
    <row r="158" spans="2:12" x14ac:dyDescent="0.35">
      <c r="B158" s="347" t="s">
        <v>1537</v>
      </c>
      <c r="C158" s="332" t="s">
        <v>1538</v>
      </c>
      <c r="D158" s="294"/>
      <c r="E158" s="294"/>
      <c r="F158" s="294"/>
      <c r="G158" s="294"/>
      <c r="H158" s="294"/>
      <c r="I158" s="294"/>
      <c r="J158" s="294"/>
      <c r="K158" s="294"/>
      <c r="L158" s="295"/>
    </row>
    <row r="159" spans="2:12" x14ac:dyDescent="0.35">
      <c r="B159" s="301"/>
      <c r="C159" s="294"/>
      <c r="D159" s="294"/>
      <c r="E159" s="294"/>
      <c r="F159" s="294"/>
      <c r="G159" s="294"/>
      <c r="H159" s="294"/>
      <c r="I159" s="294"/>
      <c r="J159" s="294"/>
      <c r="K159" s="294"/>
      <c r="L159" s="295"/>
    </row>
    <row r="160" spans="2:12" ht="39" x14ac:dyDescent="0.35">
      <c r="B160" s="301"/>
      <c r="C160" s="294"/>
      <c r="D160" s="294"/>
      <c r="E160" s="217" t="s">
        <v>1477</v>
      </c>
      <c r="F160" s="294"/>
      <c r="G160" s="294"/>
      <c r="H160" s="294"/>
      <c r="I160" s="294"/>
      <c r="J160" s="294"/>
      <c r="K160" s="294"/>
      <c r="L160" s="295"/>
    </row>
    <row r="161" spans="2:12" x14ac:dyDescent="0.35">
      <c r="B161" s="301"/>
      <c r="C161" s="719" t="s">
        <v>1363</v>
      </c>
      <c r="D161" s="720"/>
      <c r="E161" s="344">
        <v>0.74403423176252392</v>
      </c>
      <c r="F161" s="294"/>
      <c r="G161" s="294"/>
      <c r="H161" s="294"/>
      <c r="I161" s="294"/>
      <c r="J161" s="294"/>
      <c r="K161" s="294"/>
      <c r="L161" s="295"/>
    </row>
    <row r="162" spans="2:12" x14ac:dyDescent="0.35">
      <c r="B162" s="301"/>
      <c r="C162" s="719" t="s">
        <v>1364</v>
      </c>
      <c r="D162" s="720"/>
      <c r="E162" s="344">
        <v>0.13585448435959793</v>
      </c>
      <c r="F162" s="294"/>
      <c r="G162" s="294"/>
      <c r="H162" s="294"/>
      <c r="I162" s="294"/>
      <c r="J162" s="294"/>
      <c r="K162" s="294"/>
      <c r="L162" s="295"/>
    </row>
    <row r="163" spans="2:12" x14ac:dyDescent="0.35">
      <c r="B163" s="301"/>
      <c r="C163" s="719" t="s">
        <v>1365</v>
      </c>
      <c r="D163" s="720"/>
      <c r="E163" s="344">
        <v>4.4886067617984159E-2</v>
      </c>
      <c r="F163" s="294"/>
      <c r="G163" s="294"/>
      <c r="H163" s="294"/>
      <c r="I163" s="294"/>
      <c r="J163" s="294"/>
      <c r="K163" s="294"/>
      <c r="L163" s="295"/>
    </row>
    <row r="164" spans="2:12" x14ac:dyDescent="0.35">
      <c r="B164" s="301"/>
      <c r="C164" s="719" t="s">
        <v>1366</v>
      </c>
      <c r="D164" s="720"/>
      <c r="E164" s="344">
        <v>4.7776654377328087E-2</v>
      </c>
      <c r="F164" s="352"/>
      <c r="G164" s="294"/>
      <c r="H164" s="294"/>
      <c r="I164" s="294"/>
      <c r="J164" s="294"/>
      <c r="K164" s="294"/>
      <c r="L164" s="295"/>
    </row>
    <row r="165" spans="2:12" x14ac:dyDescent="0.35">
      <c r="B165" s="301"/>
      <c r="C165" s="719" t="s">
        <v>1367</v>
      </c>
      <c r="D165" s="720"/>
      <c r="E165" s="344"/>
      <c r="F165" s="294"/>
      <c r="G165" s="294"/>
      <c r="H165" s="294"/>
      <c r="I165" s="294"/>
      <c r="J165" s="294"/>
      <c r="K165" s="294"/>
      <c r="L165" s="295"/>
    </row>
    <row r="166" spans="2:12" x14ac:dyDescent="0.35">
      <c r="B166" s="301"/>
      <c r="C166" s="719" t="s">
        <v>1368</v>
      </c>
      <c r="D166" s="720"/>
      <c r="E166" s="344">
        <v>2.7448561882565795E-2</v>
      </c>
      <c r="F166" s="294"/>
      <c r="G166" s="294"/>
      <c r="H166" s="294"/>
      <c r="I166" s="294"/>
      <c r="J166" s="294"/>
      <c r="K166" s="294"/>
      <c r="L166" s="295"/>
    </row>
    <row r="167" spans="2:12" x14ac:dyDescent="0.35">
      <c r="B167" s="301"/>
      <c r="C167" s="719" t="s">
        <v>1369</v>
      </c>
      <c r="D167" s="720"/>
      <c r="E167" s="344">
        <v>0</v>
      </c>
      <c r="F167" s="294"/>
      <c r="G167" s="294"/>
      <c r="H167" s="294"/>
      <c r="I167" s="294"/>
      <c r="J167" s="294"/>
      <c r="K167" s="294"/>
      <c r="L167" s="295"/>
    </row>
    <row r="168" spans="2:12" x14ac:dyDescent="0.35">
      <c r="B168" s="301"/>
      <c r="C168" s="294"/>
      <c r="D168" s="294"/>
      <c r="E168" s="294"/>
      <c r="F168" s="294"/>
      <c r="G168" s="303"/>
      <c r="H168" s="294"/>
      <c r="I168" s="294"/>
      <c r="J168" s="294"/>
      <c r="K168" s="294"/>
      <c r="L168" s="295"/>
    </row>
    <row r="169" spans="2:12" x14ac:dyDescent="0.35">
      <c r="B169" s="301"/>
      <c r="C169" s="294"/>
      <c r="D169" s="294"/>
      <c r="E169" s="294"/>
      <c r="F169" s="294"/>
      <c r="G169" s="294"/>
      <c r="H169" s="294"/>
      <c r="I169" s="294"/>
      <c r="J169" s="294"/>
      <c r="K169" s="294"/>
      <c r="L169" s="295"/>
    </row>
    <row r="170" spans="2:12" x14ac:dyDescent="0.35">
      <c r="B170" s="301" t="s">
        <v>1539</v>
      </c>
      <c r="C170" s="317" t="s">
        <v>1540</v>
      </c>
      <c r="D170" s="294"/>
      <c r="E170" s="294"/>
      <c r="F170" s="294"/>
      <c r="G170" s="294"/>
      <c r="H170" s="294"/>
      <c r="I170" s="294"/>
      <c r="J170" s="294"/>
      <c r="K170" s="294"/>
      <c r="L170" s="295"/>
    </row>
    <row r="171" spans="2:12" x14ac:dyDescent="0.35">
      <c r="B171" s="301"/>
      <c r="C171" s="317"/>
      <c r="D171" s="294"/>
      <c r="E171" s="294"/>
      <c r="F171" s="294"/>
      <c r="G171" s="294"/>
      <c r="H171" s="294"/>
      <c r="I171" s="294"/>
      <c r="J171" s="294"/>
      <c r="K171" s="294"/>
      <c r="L171" s="295"/>
    </row>
    <row r="172" spans="2:12" x14ac:dyDescent="0.35">
      <c r="B172" s="301"/>
      <c r="C172" s="719" t="s">
        <v>1541</v>
      </c>
      <c r="D172" s="720"/>
      <c r="E172" s="353">
        <v>402471</v>
      </c>
      <c r="F172" s="321"/>
      <c r="G172" s="321"/>
      <c r="H172" s="321"/>
      <c r="I172" s="294"/>
      <c r="J172" s="315"/>
      <c r="K172" s="294"/>
      <c r="L172" s="295"/>
    </row>
    <row r="173" spans="2:12" x14ac:dyDescent="0.35">
      <c r="B173" s="301"/>
      <c r="C173" s="719" t="s">
        <v>1542</v>
      </c>
      <c r="D173" s="720"/>
      <c r="E173" s="491">
        <v>81489.695445684381</v>
      </c>
      <c r="F173" s="321"/>
      <c r="G173" s="321"/>
      <c r="H173" s="321"/>
      <c r="I173" s="294"/>
      <c r="J173" s="294"/>
      <c r="K173" s="294"/>
      <c r="L173" s="295"/>
    </row>
    <row r="174" spans="2:12" s="62" customFormat="1" x14ac:dyDescent="0.35">
      <c r="B174" s="347"/>
      <c r="C174" s="315"/>
      <c r="D174" s="325"/>
      <c r="E174" s="321"/>
      <c r="F174" s="321"/>
      <c r="G174" s="321"/>
      <c r="H174" s="321"/>
      <c r="I174" s="324"/>
      <c r="J174" s="324"/>
      <c r="K174" s="324"/>
      <c r="L174" s="350"/>
    </row>
    <row r="175" spans="2:12" s="62" customFormat="1" ht="32.25" customHeight="1" x14ac:dyDescent="0.35">
      <c r="B175" s="347"/>
      <c r="C175" s="315"/>
      <c r="D175" s="325"/>
      <c r="E175" s="354" t="s">
        <v>1543</v>
      </c>
      <c r="F175" s="321"/>
      <c r="G175" s="321"/>
      <c r="H175" s="321"/>
      <c r="I175" s="324"/>
      <c r="J175" s="324"/>
      <c r="K175" s="324"/>
      <c r="L175" s="350"/>
    </row>
    <row r="176" spans="2:12" x14ac:dyDescent="0.35">
      <c r="B176" s="301"/>
      <c r="C176" s="719" t="s">
        <v>1544</v>
      </c>
      <c r="D176" s="720"/>
      <c r="E176" s="344">
        <v>2.9141335287614289E-3</v>
      </c>
      <c r="F176" s="324"/>
      <c r="G176" s="324"/>
      <c r="H176" s="324"/>
      <c r="I176" s="294"/>
      <c r="J176" s="294"/>
      <c r="K176" s="294"/>
      <c r="L176" s="295"/>
    </row>
    <row r="177" spans="2:12" x14ac:dyDescent="0.35">
      <c r="B177" s="301"/>
      <c r="C177" s="719" t="s">
        <v>1545</v>
      </c>
      <c r="D177" s="720"/>
      <c r="E177" s="344">
        <v>5.1153091363872732E-3</v>
      </c>
      <c r="F177" s="324"/>
      <c r="G177" s="324"/>
      <c r="H177" s="324"/>
      <c r="I177" s="294"/>
      <c r="J177" s="294"/>
      <c r="K177" s="294"/>
      <c r="L177" s="295"/>
    </row>
    <row r="178" spans="2:12" s="62" customFormat="1" x14ac:dyDescent="0.35">
      <c r="B178" s="347"/>
      <c r="C178" s="315"/>
      <c r="D178" s="315"/>
      <c r="E178" s="324"/>
      <c r="F178" s="324"/>
      <c r="G178" s="324"/>
      <c r="H178" s="324"/>
      <c r="I178" s="324"/>
      <c r="J178" s="324"/>
      <c r="K178" s="324"/>
      <c r="L178" s="350"/>
    </row>
    <row r="179" spans="2:12" s="62" customFormat="1" x14ac:dyDescent="0.35">
      <c r="B179" s="347"/>
      <c r="C179" s="315"/>
      <c r="D179" s="315"/>
      <c r="E179" s="324"/>
      <c r="F179" s="324"/>
      <c r="G179" s="324"/>
      <c r="H179" s="324"/>
      <c r="I179" s="324"/>
      <c r="J179" s="324"/>
      <c r="K179" s="324"/>
      <c r="L179" s="350"/>
    </row>
    <row r="180" spans="2:12" s="62" customFormat="1" ht="39" x14ac:dyDescent="0.35">
      <c r="B180" s="347"/>
      <c r="C180" s="355" t="s">
        <v>1546</v>
      </c>
      <c r="D180" s="356" t="s">
        <v>1547</v>
      </c>
      <c r="E180" s="356" t="s">
        <v>1548</v>
      </c>
      <c r="F180" s="356" t="s">
        <v>1549</v>
      </c>
      <c r="G180" s="324"/>
      <c r="H180" s="324"/>
      <c r="I180" s="324"/>
      <c r="J180" s="324"/>
      <c r="K180" s="324"/>
      <c r="L180" s="350"/>
    </row>
    <row r="181" spans="2:12" s="62" customFormat="1" x14ac:dyDescent="0.35">
      <c r="B181" s="347"/>
      <c r="C181" s="357" t="s">
        <v>1264</v>
      </c>
      <c r="D181" s="508">
        <v>381457</v>
      </c>
      <c r="E181" s="508">
        <v>26289.734675980035</v>
      </c>
      <c r="F181" s="308">
        <v>0.40515146855297118</v>
      </c>
      <c r="G181" s="324"/>
      <c r="H181" s="324"/>
      <c r="I181" s="324"/>
      <c r="J181" s="324"/>
      <c r="K181" s="324"/>
      <c r="L181" s="350"/>
    </row>
    <row r="182" spans="2:12" s="62" customFormat="1" x14ac:dyDescent="0.35">
      <c r="B182" s="347"/>
      <c r="C182" s="357" t="s">
        <v>1265</v>
      </c>
      <c r="D182" s="508">
        <v>19645</v>
      </c>
      <c r="E182" s="508">
        <v>4858.8058463100051</v>
      </c>
      <c r="F182" s="308">
        <v>7.4879124810827952E-2</v>
      </c>
      <c r="G182" s="324"/>
      <c r="H182" s="324"/>
      <c r="I182" s="324"/>
      <c r="J182" s="324"/>
      <c r="K182" s="324"/>
      <c r="L182" s="350"/>
    </row>
    <row r="183" spans="2:12" s="62" customFormat="1" x14ac:dyDescent="0.35">
      <c r="B183" s="347"/>
      <c r="C183" s="357" t="s">
        <v>1266</v>
      </c>
      <c r="D183" s="508">
        <v>861</v>
      </c>
      <c r="E183" s="508">
        <v>410.56319917000059</v>
      </c>
      <c r="F183" s="308">
        <v>6.3271952010040926E-3</v>
      </c>
      <c r="G183" s="324"/>
      <c r="H183" s="324"/>
      <c r="I183" s="324"/>
      <c r="J183" s="324"/>
      <c r="K183" s="324"/>
      <c r="L183" s="350"/>
    </row>
    <row r="184" spans="2:12" s="62" customFormat="1" x14ac:dyDescent="0.35">
      <c r="B184" s="347"/>
      <c r="C184" s="357" t="s">
        <v>1267</v>
      </c>
      <c r="D184" s="508">
        <v>199</v>
      </c>
      <c r="E184" s="508">
        <v>135.72846995999998</v>
      </c>
      <c r="F184" s="308">
        <v>2.0917133476810899E-3</v>
      </c>
      <c r="G184" s="324"/>
      <c r="H184" s="324"/>
      <c r="I184" s="324"/>
      <c r="J184" s="324"/>
      <c r="K184" s="324"/>
      <c r="L184" s="350"/>
    </row>
    <row r="185" spans="2:12" s="62" customFormat="1" x14ac:dyDescent="0.35">
      <c r="B185" s="347"/>
      <c r="C185" s="357" t="s">
        <v>1550</v>
      </c>
      <c r="D185" s="508">
        <v>83</v>
      </c>
      <c r="E185" s="508">
        <v>74.446491340000023</v>
      </c>
      <c r="F185" s="308">
        <v>1.1472959186071615E-3</v>
      </c>
      <c r="G185" s="324"/>
      <c r="H185" s="324"/>
      <c r="I185" s="324"/>
      <c r="J185" s="324"/>
      <c r="K185" s="324"/>
      <c r="L185" s="350"/>
    </row>
    <row r="186" spans="2:12" s="62" customFormat="1" x14ac:dyDescent="0.35">
      <c r="B186" s="347"/>
      <c r="C186" s="357" t="s">
        <v>1551</v>
      </c>
      <c r="D186" s="508">
        <v>226</v>
      </c>
      <c r="E186" s="508">
        <v>1027.9605329599997</v>
      </c>
      <c r="F186" s="308">
        <v>1.5841914141634949E-2</v>
      </c>
      <c r="G186" s="324"/>
      <c r="H186" s="324"/>
      <c r="I186" s="324"/>
      <c r="J186" s="324"/>
      <c r="K186" s="324"/>
      <c r="L186" s="350"/>
    </row>
    <row r="187" spans="2:12" s="62" customFormat="1" x14ac:dyDescent="0.35">
      <c r="B187" s="347"/>
      <c r="C187" s="358" t="s">
        <v>1552</v>
      </c>
      <c r="D187" s="359">
        <f>SUM(D181:D186)</f>
        <v>402471</v>
      </c>
      <c r="E187" s="359">
        <f>SUM(E181:E186)</f>
        <v>32797.239215720037</v>
      </c>
      <c r="F187" s="360">
        <f>SUM(F181:F186)</f>
        <v>0.5054387119727265</v>
      </c>
      <c r="G187" s="324"/>
      <c r="H187" s="324"/>
      <c r="I187" s="324"/>
      <c r="J187" s="324"/>
      <c r="K187" s="324"/>
      <c r="L187" s="350"/>
    </row>
    <row r="188" spans="2:12" s="62" customFormat="1" x14ac:dyDescent="0.35">
      <c r="B188" s="347"/>
      <c r="C188" s="315"/>
      <c r="D188" s="315"/>
      <c r="E188" s="324"/>
      <c r="F188" s="324"/>
      <c r="G188" s="324"/>
      <c r="H188" s="324"/>
      <c r="I188" s="324"/>
      <c r="J188" s="324"/>
      <c r="K188" s="324"/>
      <c r="L188" s="350"/>
    </row>
    <row r="189" spans="2:12" x14ac:dyDescent="0.35">
      <c r="B189" s="301"/>
      <c r="C189" s="294"/>
      <c r="D189" s="294"/>
      <c r="E189" s="294"/>
      <c r="F189" s="294"/>
      <c r="G189" s="303"/>
      <c r="H189" s="294"/>
      <c r="I189" s="294"/>
      <c r="J189" s="294"/>
      <c r="K189" s="294"/>
      <c r="L189" s="295"/>
    </row>
    <row r="190" spans="2:12" x14ac:dyDescent="0.35">
      <c r="B190" s="301" t="s">
        <v>1553</v>
      </c>
      <c r="C190" s="332" t="s">
        <v>1554</v>
      </c>
      <c r="D190" s="294"/>
      <c r="E190" s="294"/>
      <c r="F190" s="294"/>
      <c r="G190" s="303"/>
      <c r="H190" s="294"/>
      <c r="I190" s="294"/>
      <c r="J190" s="294"/>
      <c r="K190" s="294"/>
      <c r="L190" s="295"/>
    </row>
    <row r="191" spans="2:12" x14ac:dyDescent="0.35">
      <c r="B191" s="301"/>
      <c r="C191" s="332"/>
      <c r="D191" s="294"/>
      <c r="E191" s="294"/>
      <c r="F191" s="294"/>
      <c r="G191" s="303"/>
      <c r="H191" s="294"/>
      <c r="I191" s="294"/>
      <c r="J191" s="294"/>
      <c r="K191" s="294"/>
      <c r="L191" s="295"/>
    </row>
    <row r="192" spans="2:12" x14ac:dyDescent="0.35">
      <c r="B192" s="301"/>
      <c r="C192" s="294"/>
      <c r="D192" s="202" t="s">
        <v>1319</v>
      </c>
      <c r="E192" s="202" t="s">
        <v>1341</v>
      </c>
      <c r="F192" s="202" t="s">
        <v>1342</v>
      </c>
      <c r="G192" s="294"/>
      <c r="H192" s="294"/>
      <c r="I192" s="294"/>
      <c r="J192" s="294"/>
      <c r="K192" s="294"/>
      <c r="L192" s="295"/>
    </row>
    <row r="193" spans="2:12" x14ac:dyDescent="0.35">
      <c r="B193" s="301"/>
      <c r="C193" s="218" t="s">
        <v>1312</v>
      </c>
      <c r="D193" s="361">
        <f>F193+E193</f>
        <v>0</v>
      </c>
      <c r="E193" s="362">
        <v>0</v>
      </c>
      <c r="F193" s="363">
        <f>SUM(E199:E217)</f>
        <v>0</v>
      </c>
      <c r="G193" s="294"/>
      <c r="H193" s="294"/>
      <c r="I193" s="294"/>
      <c r="J193" s="294"/>
      <c r="K193" s="294"/>
      <c r="L193" s="295"/>
    </row>
    <row r="194" spans="2:12" s="62" customFormat="1" x14ac:dyDescent="0.35">
      <c r="B194" s="347"/>
      <c r="C194" s="315"/>
      <c r="D194" s="324"/>
      <c r="E194" s="324"/>
      <c r="F194" s="302"/>
      <c r="G194" s="324"/>
      <c r="H194" s="324"/>
      <c r="I194" s="324"/>
      <c r="J194" s="324"/>
      <c r="K194" s="324"/>
      <c r="L194" s="350"/>
    </row>
    <row r="195" spans="2:12" x14ac:dyDescent="0.35">
      <c r="B195" s="301"/>
      <c r="C195" s="332"/>
      <c r="D195" s="294"/>
      <c r="E195" s="294"/>
      <c r="F195" s="294"/>
      <c r="G195" s="303"/>
      <c r="H195" s="294"/>
      <c r="I195" s="294"/>
      <c r="J195" s="294"/>
      <c r="K195" s="294"/>
      <c r="L195" s="295"/>
    </row>
    <row r="196" spans="2:12" s="324" customFormat="1" x14ac:dyDescent="0.35">
      <c r="B196" s="347"/>
      <c r="C196" s="776" t="s">
        <v>1555</v>
      </c>
      <c r="D196" s="777"/>
      <c r="E196" s="777"/>
      <c r="F196" s="777"/>
      <c r="G196" s="777"/>
      <c r="H196" s="777"/>
      <c r="I196" s="777"/>
      <c r="J196" s="777"/>
      <c r="K196" s="778"/>
      <c r="L196" s="350"/>
    </row>
    <row r="197" spans="2:12" ht="38.25" customHeight="1" x14ac:dyDescent="0.35">
      <c r="B197" s="301"/>
      <c r="C197" s="750" t="s">
        <v>1556</v>
      </c>
      <c r="D197" s="779" t="s">
        <v>1557</v>
      </c>
      <c r="E197" s="779" t="s">
        <v>1558</v>
      </c>
      <c r="F197" s="781" t="s">
        <v>1285</v>
      </c>
      <c r="G197" s="782"/>
      <c r="H197" s="783"/>
      <c r="I197" s="779" t="s">
        <v>1559</v>
      </c>
      <c r="J197" s="779" t="s">
        <v>1560</v>
      </c>
      <c r="K197" s="779" t="s">
        <v>1561</v>
      </c>
      <c r="L197" s="295"/>
    </row>
    <row r="198" spans="2:12" x14ac:dyDescent="0.35">
      <c r="B198" s="301"/>
      <c r="C198" s="751"/>
      <c r="D198" s="780"/>
      <c r="E198" s="780"/>
      <c r="F198" s="364" t="s">
        <v>1289</v>
      </c>
      <c r="G198" s="364" t="s">
        <v>1290</v>
      </c>
      <c r="H198" s="364" t="s">
        <v>1291</v>
      </c>
      <c r="I198" s="780"/>
      <c r="J198" s="780"/>
      <c r="K198" s="780"/>
      <c r="L198" s="295"/>
    </row>
    <row r="199" spans="2:12" x14ac:dyDescent="0.35">
      <c r="B199" s="301"/>
      <c r="C199" s="365"/>
      <c r="D199" s="366"/>
      <c r="E199" s="367"/>
      <c r="F199" s="368"/>
      <c r="G199" s="368"/>
      <c r="H199" s="368"/>
      <c r="I199" s="366"/>
      <c r="J199" s="366"/>
      <c r="K199" s="365"/>
      <c r="L199" s="295"/>
    </row>
    <row r="200" spans="2:12" x14ac:dyDescent="0.35">
      <c r="B200" s="301"/>
      <c r="C200" s="365"/>
      <c r="D200" s="366"/>
      <c r="E200" s="367"/>
      <c r="F200" s="368"/>
      <c r="G200" s="368"/>
      <c r="H200" s="368"/>
      <c r="I200" s="366"/>
      <c r="J200" s="366"/>
      <c r="K200" s="365"/>
      <c r="L200" s="295"/>
    </row>
    <row r="201" spans="2:12" x14ac:dyDescent="0.35">
      <c r="B201" s="301"/>
      <c r="C201" s="369"/>
      <c r="D201" s="370"/>
      <c r="E201" s="367"/>
      <c r="F201" s="368"/>
      <c r="G201" s="368"/>
      <c r="H201" s="368"/>
      <c r="I201" s="366"/>
      <c r="J201" s="366"/>
      <c r="K201" s="369"/>
      <c r="L201" s="295"/>
    </row>
    <row r="202" spans="2:12" x14ac:dyDescent="0.35">
      <c r="B202" s="301"/>
      <c r="C202" s="369"/>
      <c r="D202" s="370"/>
      <c r="E202" s="367"/>
      <c r="F202" s="368"/>
      <c r="G202" s="368"/>
      <c r="H202" s="368"/>
      <c r="I202" s="366"/>
      <c r="J202" s="366"/>
      <c r="K202" s="369"/>
      <c r="L202" s="295"/>
    </row>
    <row r="203" spans="2:12" x14ac:dyDescent="0.35">
      <c r="B203" s="301"/>
      <c r="C203" s="369"/>
      <c r="D203" s="370"/>
      <c r="E203" s="367"/>
      <c r="F203" s="368"/>
      <c r="G203" s="368"/>
      <c r="H203" s="368"/>
      <c r="I203" s="366"/>
      <c r="J203" s="366"/>
      <c r="K203" s="369"/>
      <c r="L203" s="295"/>
    </row>
    <row r="204" spans="2:12" x14ac:dyDescent="0.35">
      <c r="B204" s="301"/>
      <c r="C204" s="369"/>
      <c r="D204" s="370"/>
      <c r="E204" s="367"/>
      <c r="F204" s="368"/>
      <c r="G204" s="368"/>
      <c r="H204" s="368"/>
      <c r="I204" s="366"/>
      <c r="J204" s="366"/>
      <c r="K204" s="369"/>
      <c r="L204" s="295"/>
    </row>
    <row r="205" spans="2:12" x14ac:dyDescent="0.35">
      <c r="B205" s="301"/>
      <c r="C205" s="369"/>
      <c r="D205" s="370"/>
      <c r="E205" s="367"/>
      <c r="F205" s="368"/>
      <c r="G205" s="368"/>
      <c r="H205" s="368"/>
      <c r="I205" s="366"/>
      <c r="J205" s="366"/>
      <c r="K205" s="369"/>
      <c r="L205" s="295"/>
    </row>
    <row r="206" spans="2:12" x14ac:dyDescent="0.35">
      <c r="B206" s="301"/>
      <c r="C206" s="369"/>
      <c r="D206" s="370"/>
      <c r="E206" s="367"/>
      <c r="F206" s="368"/>
      <c r="G206" s="368"/>
      <c r="H206" s="368"/>
      <c r="I206" s="366"/>
      <c r="J206" s="366"/>
      <c r="K206" s="369"/>
      <c r="L206" s="295"/>
    </row>
    <row r="207" spans="2:12" x14ac:dyDescent="0.35">
      <c r="B207" s="301"/>
      <c r="C207" s="369"/>
      <c r="D207" s="370"/>
      <c r="E207" s="367"/>
      <c r="F207" s="368"/>
      <c r="G207" s="368"/>
      <c r="H207" s="368"/>
      <c r="I207" s="366"/>
      <c r="J207" s="366"/>
      <c r="K207" s="369"/>
      <c r="L207" s="295"/>
    </row>
    <row r="208" spans="2:12" x14ac:dyDescent="0.35">
      <c r="B208" s="301"/>
      <c r="C208" s="369"/>
      <c r="D208" s="370"/>
      <c r="E208" s="367"/>
      <c r="F208" s="368"/>
      <c r="G208" s="368"/>
      <c r="H208" s="368"/>
      <c r="I208" s="366"/>
      <c r="J208" s="366"/>
      <c r="K208" s="369"/>
      <c r="L208" s="295"/>
    </row>
    <row r="209" spans="2:12" x14ac:dyDescent="0.35">
      <c r="B209" s="301"/>
      <c r="C209" s="369"/>
      <c r="D209" s="370"/>
      <c r="E209" s="367"/>
      <c r="F209" s="368"/>
      <c r="G209" s="368"/>
      <c r="H209" s="368"/>
      <c r="I209" s="366"/>
      <c r="J209" s="370"/>
      <c r="K209" s="369"/>
      <c r="L209" s="295"/>
    </row>
    <row r="210" spans="2:12" x14ac:dyDescent="0.35">
      <c r="B210" s="301"/>
      <c r="C210" s="369"/>
      <c r="D210" s="370"/>
      <c r="E210" s="367"/>
      <c r="F210" s="368"/>
      <c r="G210" s="368"/>
      <c r="H210" s="368"/>
      <c r="I210" s="366"/>
      <c r="J210" s="366"/>
      <c r="K210" s="369"/>
      <c r="L210" s="295"/>
    </row>
    <row r="211" spans="2:12" x14ac:dyDescent="0.35">
      <c r="B211" s="301"/>
      <c r="C211" s="369"/>
      <c r="D211" s="370"/>
      <c r="E211" s="367"/>
      <c r="F211" s="368"/>
      <c r="G211" s="368"/>
      <c r="H211" s="368"/>
      <c r="I211" s="366"/>
      <c r="J211" s="366"/>
      <c r="K211" s="369"/>
      <c r="L211" s="295"/>
    </row>
    <row r="212" spans="2:12" x14ac:dyDescent="0.35">
      <c r="B212" s="301"/>
      <c r="C212" s="369"/>
      <c r="D212" s="370"/>
      <c r="E212" s="367"/>
      <c r="F212" s="368"/>
      <c r="G212" s="368"/>
      <c r="H212" s="368"/>
      <c r="I212" s="366"/>
      <c r="J212" s="366"/>
      <c r="K212" s="369"/>
      <c r="L212" s="295"/>
    </row>
    <row r="213" spans="2:12" x14ac:dyDescent="0.35">
      <c r="B213" s="301"/>
      <c r="C213" s="369"/>
      <c r="D213" s="370"/>
      <c r="E213" s="367"/>
      <c r="F213" s="368"/>
      <c r="G213" s="368"/>
      <c r="H213" s="368"/>
      <c r="I213" s="366"/>
      <c r="J213" s="366"/>
      <c r="K213" s="369"/>
      <c r="L213" s="295"/>
    </row>
    <row r="214" spans="2:12" x14ac:dyDescent="0.35">
      <c r="B214" s="301"/>
      <c r="C214" s="369"/>
      <c r="D214" s="370"/>
      <c r="E214" s="367"/>
      <c r="F214" s="368"/>
      <c r="G214" s="368"/>
      <c r="H214" s="368"/>
      <c r="I214" s="366"/>
      <c r="J214" s="366"/>
      <c r="K214" s="369"/>
      <c r="L214" s="295"/>
    </row>
    <row r="215" spans="2:12" x14ac:dyDescent="0.35">
      <c r="B215" s="301"/>
      <c r="C215" s="369"/>
      <c r="D215" s="370"/>
      <c r="E215" s="367"/>
      <c r="F215" s="368"/>
      <c r="G215" s="368"/>
      <c r="H215" s="368"/>
      <c r="I215" s="366"/>
      <c r="J215" s="366"/>
      <c r="K215" s="369"/>
      <c r="L215" s="295"/>
    </row>
    <row r="216" spans="2:12" x14ac:dyDescent="0.35">
      <c r="B216" s="301"/>
      <c r="C216" s="369"/>
      <c r="D216" s="370"/>
      <c r="E216" s="367"/>
      <c r="F216" s="368"/>
      <c r="G216" s="368"/>
      <c r="H216" s="368"/>
      <c r="I216" s="366"/>
      <c r="J216" s="366"/>
      <c r="K216" s="369"/>
      <c r="L216" s="295"/>
    </row>
    <row r="217" spans="2:12" x14ac:dyDescent="0.35">
      <c r="B217" s="301"/>
      <c r="C217" s="365"/>
      <c r="D217" s="366"/>
      <c r="E217" s="371"/>
      <c r="F217" s="372"/>
      <c r="G217" s="372"/>
      <c r="H217" s="372"/>
      <c r="I217" s="366"/>
      <c r="J217" s="366"/>
      <c r="K217" s="365"/>
      <c r="L217" s="295"/>
    </row>
    <row r="218" spans="2:12" ht="15" thickBot="1" x14ac:dyDescent="0.4">
      <c r="B218" s="373"/>
      <c r="C218" s="374"/>
      <c r="D218" s="374"/>
      <c r="E218" s="374"/>
      <c r="F218" s="374"/>
      <c r="G218" s="374"/>
      <c r="H218" s="374"/>
      <c r="I218" s="374"/>
      <c r="J218" s="374"/>
      <c r="K218" s="374"/>
      <c r="L218" s="375"/>
    </row>
    <row r="219" spans="2:12" x14ac:dyDescent="0.35">
      <c r="B219" s="376"/>
    </row>
    <row r="220" spans="2:12" x14ac:dyDescent="0.35">
      <c r="B220" s="376"/>
    </row>
    <row r="221" spans="2:12" x14ac:dyDescent="0.35">
      <c r="B221" s="376"/>
    </row>
    <row r="222" spans="2:12" x14ac:dyDescent="0.35">
      <c r="B222" s="376"/>
    </row>
    <row r="223" spans="2:12" x14ac:dyDescent="0.35">
      <c r="B223" s="376"/>
    </row>
    <row r="224" spans="2:12" x14ac:dyDescent="0.35">
      <c r="B224" s="376"/>
    </row>
    <row r="225" spans="2:2" x14ac:dyDescent="0.35">
      <c r="B225" s="376"/>
    </row>
    <row r="226" spans="2:2" x14ac:dyDescent="0.35">
      <c r="B226" s="376"/>
    </row>
    <row r="227" spans="2:2" x14ac:dyDescent="0.35">
      <c r="B227" s="376"/>
    </row>
    <row r="228" spans="2:2" x14ac:dyDescent="0.35">
      <c r="B228" s="376"/>
    </row>
    <row r="229" spans="2:2" x14ac:dyDescent="0.35">
      <c r="B229" s="376"/>
    </row>
    <row r="230" spans="2:2" x14ac:dyDescent="0.35">
      <c r="B230" s="376"/>
    </row>
    <row r="231" spans="2:2" x14ac:dyDescent="0.35">
      <c r="B231" s="376"/>
    </row>
    <row r="232" spans="2:2" x14ac:dyDescent="0.35">
      <c r="B232" s="376"/>
    </row>
    <row r="233" spans="2:2" x14ac:dyDescent="0.35">
      <c r="B233" s="376"/>
    </row>
    <row r="234" spans="2:2" x14ac:dyDescent="0.35">
      <c r="B234" s="376"/>
    </row>
    <row r="235" spans="2:2" x14ac:dyDescent="0.35">
      <c r="B235" s="376"/>
    </row>
    <row r="236" spans="2:2" x14ac:dyDescent="0.35">
      <c r="B236" s="376"/>
    </row>
    <row r="237" spans="2:2" x14ac:dyDescent="0.35">
      <c r="B237" s="376"/>
    </row>
    <row r="238" spans="2:2" x14ac:dyDescent="0.35">
      <c r="B238" s="376"/>
    </row>
    <row r="239" spans="2:2" x14ac:dyDescent="0.35">
      <c r="B239" s="376"/>
    </row>
    <row r="240" spans="2:2" x14ac:dyDescent="0.35">
      <c r="B240" s="376"/>
    </row>
    <row r="241" spans="2:2" x14ac:dyDescent="0.35">
      <c r="B241" s="376"/>
    </row>
    <row r="242" spans="2:2" x14ac:dyDescent="0.35">
      <c r="B242" s="376"/>
    </row>
    <row r="243" spans="2:2" x14ac:dyDescent="0.35">
      <c r="B243" s="376"/>
    </row>
    <row r="244" spans="2:2" x14ac:dyDescent="0.35">
      <c r="B244" s="376"/>
    </row>
    <row r="245" spans="2:2" x14ac:dyDescent="0.35">
      <c r="B245" s="376"/>
    </row>
  </sheetData>
  <mergeCells count="60">
    <mergeCell ref="C176:D176"/>
    <mergeCell ref="C177:D177"/>
    <mergeCell ref="C196:K196"/>
    <mergeCell ref="C197:C198"/>
    <mergeCell ref="D197:D198"/>
    <mergeCell ref="E197:E198"/>
    <mergeCell ref="F197:H197"/>
    <mergeCell ref="I197:I198"/>
    <mergeCell ref="J197:J198"/>
    <mergeCell ref="K197:K198"/>
    <mergeCell ref="C173:D173"/>
    <mergeCell ref="D112:E112"/>
    <mergeCell ref="D113:E113"/>
    <mergeCell ref="C114:E114"/>
    <mergeCell ref="C161:D161"/>
    <mergeCell ref="C162:D162"/>
    <mergeCell ref="C163:D163"/>
    <mergeCell ref="C164:D164"/>
    <mergeCell ref="C165:D165"/>
    <mergeCell ref="C166:D166"/>
    <mergeCell ref="C167:D167"/>
    <mergeCell ref="C172:D172"/>
    <mergeCell ref="D111:E111"/>
    <mergeCell ref="C62:D62"/>
    <mergeCell ref="C63:C75"/>
    <mergeCell ref="C83:D83"/>
    <mergeCell ref="C85:D85"/>
    <mergeCell ref="C86:C98"/>
    <mergeCell ref="C100:J100"/>
    <mergeCell ref="C106:C107"/>
    <mergeCell ref="D107:E107"/>
    <mergeCell ref="D108:E108"/>
    <mergeCell ref="C109:E109"/>
    <mergeCell ref="D110:E110"/>
    <mergeCell ref="F61:G61"/>
    <mergeCell ref="C45:D45"/>
    <mergeCell ref="C46:D46"/>
    <mergeCell ref="C47:D47"/>
    <mergeCell ref="C48:D48"/>
    <mergeCell ref="C49:D49"/>
    <mergeCell ref="C50:D50"/>
    <mergeCell ref="C51:D51"/>
    <mergeCell ref="C52:D52"/>
    <mergeCell ref="C53:D53"/>
    <mergeCell ref="C54:D54"/>
    <mergeCell ref="C60:D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s>
  <pageMargins left="0.25" right="0.25" top="0.75" bottom="0.75" header="0.3" footer="0.3"/>
  <pageSetup paperSize="9" scale="55" fitToHeight="0" orientation="portrait" r:id="rId1"/>
  <rowBreaks count="2" manualBreakCount="2">
    <brk id="7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12</vt:i4>
      </vt:variant>
    </vt:vector>
  </HeadingPairs>
  <TitlesOfParts>
    <vt:vector size="28"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F1.Optional Sustainable M data</vt:lpstr>
      <vt:lpstr>Temp. Optional COVID 19 impact</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lpstr>'Temp. Optional COVID 19 impact'!Zone_d_impression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ROUSSEAU Gregory [CFF]</cp:lastModifiedBy>
  <cp:lastPrinted>2021-05-07T07:20:57Z</cp:lastPrinted>
  <dcterms:created xsi:type="dcterms:W3CDTF">2016-04-21T08:07:20Z</dcterms:created>
  <dcterms:modified xsi:type="dcterms:W3CDTF">2021-11-08T19:40:55Z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a19f0c-bea1-442e-a475-ed109d9ec508_Enabled">
    <vt:lpwstr>True</vt:lpwstr>
  </property>
  <property fmtid="{D5CDD505-2E9C-101B-9397-08002B2CF9AE}" pid="3" name="MSIP_Label_48a19f0c-bea1-442e-a475-ed109d9ec508_SiteId">
    <vt:lpwstr>d5bb6d35-8a82-4329-b49a-5030bd6497ab</vt:lpwstr>
  </property>
  <property fmtid="{D5CDD505-2E9C-101B-9397-08002B2CF9AE}" pid="4" name="MSIP_Label_48a19f0c-bea1-442e-a475-ed109d9ec508_Owner">
    <vt:lpwstr>eric.gaultier@creditfoncier.fr</vt:lpwstr>
  </property>
  <property fmtid="{D5CDD505-2E9C-101B-9397-08002B2CF9AE}" pid="5" name="MSIP_Label_48a19f0c-bea1-442e-a475-ed109d9ec508_SetDate">
    <vt:lpwstr>2020-01-31T14:54:59.1013189Z</vt:lpwstr>
  </property>
  <property fmtid="{D5CDD505-2E9C-101B-9397-08002B2CF9AE}" pid="6" name="MSIP_Label_48a19f0c-bea1-442e-a475-ed109d9ec508_Name">
    <vt:lpwstr>C2 - Interne BPCE</vt:lpwstr>
  </property>
  <property fmtid="{D5CDD505-2E9C-101B-9397-08002B2CF9AE}" pid="7" name="MSIP_Label_48a19f0c-bea1-442e-a475-ed109d9ec508_Application">
    <vt:lpwstr>Microsoft Azure Information Protection</vt:lpwstr>
  </property>
  <property fmtid="{D5CDD505-2E9C-101B-9397-08002B2CF9AE}" pid="8" name="MSIP_Label_48a19f0c-bea1-442e-a475-ed109d9ec508_Extended_MSFT_Method">
    <vt:lpwstr>Automatic</vt:lpwstr>
  </property>
  <property fmtid="{D5CDD505-2E9C-101B-9397-08002B2CF9AE}" pid="9" name="Sensitivity">
    <vt:lpwstr>C2 - Interne BPCE</vt:lpwstr>
  </property>
</Properties>
</file>