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9829581\Desktop\"/>
    </mc:Choice>
  </mc:AlternateContent>
  <bookViews>
    <workbookView xWindow="22680" yWindow="-170" windowWidth="22800" windowHeight="10080" tabRatio="902" firstSheet="10" activeTab="14"/>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Temp. Optional COVID 19 impact" sheetId="25" r:id="rId15"/>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Assets'!$A$1:$G$387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 name="_xlnm.Print_Area" localSheetId="14">'Temp. Optional COVID 19 impact'!$A$1:$I$34</definedName>
  </definedNames>
  <calcPr calcId="162913"/>
</workbook>
</file>

<file path=xl/calcChain.xml><?xml version="1.0" encoding="utf-8"?>
<calcChain xmlns="http://schemas.openxmlformats.org/spreadsheetml/2006/main">
  <c r="D22" i="19" l="1"/>
  <c r="D129" i="8" l="1"/>
  <c r="G112" i="8" s="1"/>
  <c r="C129" i="8" l="1"/>
  <c r="O31" i="19"/>
  <c r="F130" i="8" l="1"/>
  <c r="F117" i="8"/>
  <c r="F127" i="8"/>
  <c r="F119" i="8"/>
  <c r="F128" i="8"/>
  <c r="F124" i="8"/>
  <c r="F120" i="8"/>
  <c r="F116" i="8"/>
  <c r="F112" i="8"/>
  <c r="F123" i="8"/>
  <c r="F126" i="8"/>
  <c r="F122" i="8"/>
  <c r="F118" i="8"/>
  <c r="F114" i="8"/>
  <c r="F125" i="8"/>
  <c r="F121" i="8"/>
  <c r="F113" i="8"/>
  <c r="F115" i="8"/>
  <c r="O35" i="19"/>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E22"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F77" i="9"/>
  <c r="D77" i="9"/>
  <c r="C77" i="9"/>
  <c r="F73" i="9"/>
  <c r="D300" i="8"/>
  <c r="C300" i="8"/>
  <c r="C299" i="8"/>
  <c r="C298" i="8"/>
  <c r="C297" i="8"/>
  <c r="C296" i="8"/>
  <c r="C295" i="8"/>
  <c r="C294" i="8"/>
  <c r="F293" i="8"/>
  <c r="C293" i="8"/>
  <c r="F292" i="8"/>
  <c r="C291" i="8"/>
  <c r="D290" i="8"/>
  <c r="C289" i="8"/>
  <c r="G167" i="8" l="1"/>
  <c r="F129" i="8" l="1"/>
  <c r="K147" i="17" l="1"/>
  <c r="F59" i="17" l="1"/>
  <c r="G154" i="8" l="1"/>
  <c r="G140" i="8"/>
  <c r="G146" i="8"/>
  <c r="G148" i="8"/>
  <c r="G151" i="8"/>
  <c r="G150" i="8"/>
  <c r="G142" i="8"/>
  <c r="G152" i="8"/>
  <c r="G145" i="8"/>
  <c r="G147" i="8"/>
  <c r="G143" i="8"/>
  <c r="G139" i="8"/>
  <c r="G141" i="8"/>
  <c r="G144" i="8"/>
  <c r="G149" i="8"/>
  <c r="G124" i="8" l="1"/>
  <c r="G115" i="8"/>
  <c r="G114" i="8"/>
  <c r="G128" i="8"/>
  <c r="G117" i="8"/>
  <c r="G122" i="8"/>
  <c r="G120" i="8"/>
  <c r="G125" i="8"/>
  <c r="G123" i="8"/>
  <c r="G118" i="8"/>
  <c r="G121" i="8"/>
  <c r="G113" i="8"/>
  <c r="G126" i="8"/>
  <c r="G116" i="8"/>
  <c r="G129" i="8" s="1"/>
  <c r="G119" i="8"/>
  <c r="E147" i="17" l="1"/>
  <c r="E53" i="19" l="1"/>
  <c r="H44" i="19"/>
  <c r="E180" i="17" l="1"/>
  <c r="D193" i="17" l="1"/>
  <c r="H52" i="19" l="1"/>
  <c r="H51" i="19"/>
  <c r="H50" i="19"/>
  <c r="H48" i="19"/>
  <c r="H47" i="19"/>
  <c r="H46" i="19"/>
  <c r="H45" i="19" l="1"/>
  <c r="H53" i="19" s="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D37" i="10"/>
  <c r="C37" i="10"/>
  <c r="D100" i="8"/>
  <c r="F222" i="8"/>
  <c r="F227" i="8"/>
  <c r="F225" i="8"/>
  <c r="F219" i="8"/>
  <c r="G226" i="8"/>
  <c r="G223" i="8"/>
  <c r="G219" i="8"/>
  <c r="F226" i="8"/>
  <c r="G224" i="8"/>
  <c r="F221" i="8"/>
  <c r="G225" i="8"/>
  <c r="G222" i="8"/>
  <c r="F223" i="8"/>
  <c r="G227" i="8"/>
  <c r="F224" i="8"/>
  <c r="G221" i="8"/>
  <c r="F164" i="8" l="1"/>
  <c r="F54" i="8"/>
  <c r="F57" i="8"/>
  <c r="F166" i="8"/>
  <c r="F56" i="8"/>
  <c r="F53" i="8"/>
  <c r="C155"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152" i="8"/>
  <c r="F148" i="8"/>
  <c r="F144" i="8"/>
  <c r="F140" i="8"/>
  <c r="F146" i="8"/>
  <c r="F151" i="8"/>
  <c r="F147" i="8"/>
  <c r="F143" i="8"/>
  <c r="F139" i="8"/>
  <c r="F154" i="8"/>
  <c r="F142" i="8"/>
  <c r="F153" i="8"/>
  <c r="F149" i="8"/>
  <c r="F145" i="8"/>
  <c r="F141" i="8"/>
  <c r="F150" i="8"/>
  <c r="F138" i="8"/>
  <c r="F37" i="10"/>
  <c r="G37" i="10"/>
  <c r="G100" i="8"/>
  <c r="F155" i="8" l="1"/>
  <c r="F125" i="19"/>
  <c r="F217" i="8"/>
  <c r="F218" i="8"/>
  <c r="F220" i="8" l="1"/>
  <c r="C152" i="10" l="1"/>
  <c r="F155" i="10" l="1"/>
  <c r="F156" i="10"/>
  <c r="F159" i="10"/>
  <c r="F148" i="10"/>
  <c r="F157" i="10"/>
  <c r="F153" i="10"/>
  <c r="F150" i="10"/>
  <c r="F154" i="10"/>
  <c r="F149" i="10"/>
  <c r="F151" i="10"/>
  <c r="F158" i="10"/>
  <c r="F152" i="10" l="1"/>
  <c r="C49" i="10"/>
  <c r="D77" i="8" l="1"/>
  <c r="G73" i="8" l="1"/>
  <c r="G78" i="8"/>
  <c r="G80" i="8"/>
  <c r="G76" i="8"/>
  <c r="G81" i="8"/>
  <c r="G72" i="8"/>
  <c r="G74" i="8"/>
  <c r="G71" i="8"/>
  <c r="G79" i="8"/>
  <c r="G70" i="8"/>
  <c r="G75" i="8"/>
  <c r="G82" i="8"/>
  <c r="G77" i="8" l="1"/>
  <c r="C77" i="8" l="1"/>
  <c r="F80" i="8" s="1"/>
  <c r="F73" i="8" l="1"/>
  <c r="F79" i="8"/>
  <c r="F71" i="8"/>
  <c r="F76" i="8"/>
  <c r="F70" i="8"/>
  <c r="F82" i="8"/>
  <c r="F81" i="8"/>
  <c r="F74" i="8"/>
  <c r="F72" i="8"/>
  <c r="F75" i="8"/>
  <c r="F78" i="8"/>
  <c r="F77" i="8" l="1"/>
  <c r="C42" i="10" l="1"/>
  <c r="F39" i="10" l="1"/>
  <c r="F41" i="10"/>
  <c r="F40" i="10"/>
  <c r="F42" i="10" l="1"/>
  <c r="D155" i="8" l="1"/>
  <c r="G138" i="8" s="1"/>
  <c r="G155" i="8" s="1"/>
  <c r="C15" i="9" l="1"/>
  <c r="F20" i="9" l="1"/>
  <c r="F26" i="9"/>
  <c r="F22" i="9"/>
  <c r="F17" i="9"/>
  <c r="F23" i="9"/>
  <c r="F12" i="9"/>
  <c r="F14" i="9"/>
  <c r="F13" i="9"/>
  <c r="F21" i="9"/>
  <c r="F24" i="9"/>
  <c r="F18" i="9"/>
  <c r="F19" i="9"/>
  <c r="F25" i="9"/>
  <c r="F16" i="9"/>
  <c r="F15" i="9" l="1"/>
  <c r="E73" i="19" l="1"/>
  <c r="F69" i="19" s="1"/>
  <c r="F58" i="19" l="1"/>
  <c r="F66" i="19"/>
  <c r="F72" i="19"/>
  <c r="F67" i="19"/>
  <c r="F60" i="19"/>
  <c r="F63" i="19"/>
  <c r="F62" i="19"/>
  <c r="F68" i="19"/>
  <c r="F65" i="19"/>
  <c r="F59" i="19"/>
  <c r="F64" i="19"/>
  <c r="F71" i="19"/>
  <c r="F70" i="19"/>
  <c r="F61" i="19"/>
  <c r="F73" i="19" l="1"/>
  <c r="E50" i="18" l="1"/>
  <c r="D44" i="9"/>
  <c r="F114" i="18"/>
  <c r="F28" i="9"/>
  <c r="D21" i="18" l="1"/>
  <c r="C214" i="9"/>
  <c r="D315" i="9"/>
  <c r="E27" i="18"/>
  <c r="C227" i="9"/>
  <c r="E35" i="18"/>
  <c r="D350" i="9"/>
  <c r="C350" i="9"/>
  <c r="F109" i="18"/>
  <c r="D187" i="18"/>
  <c r="E187" i="18"/>
  <c r="D328" i="9"/>
  <c r="D227" i="9"/>
  <c r="C328" i="9"/>
  <c r="D249" i="9"/>
  <c r="D214" i="9"/>
  <c r="C315" i="9"/>
  <c r="C249" i="9"/>
  <c r="C44" i="9"/>
  <c r="G230" i="9" l="1"/>
  <c r="G229" i="9"/>
  <c r="G232" i="9"/>
  <c r="G231" i="9"/>
  <c r="G233" i="9"/>
  <c r="G228" i="9"/>
  <c r="F332" i="9"/>
  <c r="F323" i="9"/>
  <c r="F320" i="9"/>
  <c r="F326" i="9"/>
  <c r="F324" i="9"/>
  <c r="F333" i="9"/>
  <c r="F322" i="9"/>
  <c r="F331" i="9"/>
  <c r="F329" i="9"/>
  <c r="F325" i="9"/>
  <c r="F327" i="9"/>
  <c r="F334" i="9"/>
  <c r="F330" i="9"/>
  <c r="F321" i="9"/>
  <c r="F232" i="9"/>
  <c r="F233" i="9"/>
  <c r="F228" i="9"/>
  <c r="F229" i="9"/>
  <c r="F231" i="9"/>
  <c r="F230" i="9"/>
  <c r="G327" i="9"/>
  <c r="G325" i="9"/>
  <c r="G333" i="9"/>
  <c r="G329" i="9"/>
  <c r="G331" i="9"/>
  <c r="G324" i="9"/>
  <c r="G320" i="9"/>
  <c r="G332" i="9"/>
  <c r="G334" i="9"/>
  <c r="G322" i="9"/>
  <c r="G321" i="9"/>
  <c r="G323" i="9"/>
  <c r="G330" i="9"/>
  <c r="G326" i="9"/>
  <c r="F250" i="9"/>
  <c r="F254" i="9"/>
  <c r="F252" i="9"/>
  <c r="F255" i="9"/>
  <c r="F251" i="9"/>
  <c r="F253" i="9"/>
  <c r="F351" i="9"/>
  <c r="F342" i="9"/>
  <c r="F345" i="9"/>
  <c r="F344" i="9"/>
  <c r="F355" i="9"/>
  <c r="F347" i="9"/>
  <c r="F343" i="9"/>
  <c r="F353" i="9"/>
  <c r="F356" i="9"/>
  <c r="F348" i="9"/>
  <c r="F354" i="9"/>
  <c r="F352" i="9"/>
  <c r="F349" i="9"/>
  <c r="F346" i="9"/>
  <c r="G253" i="9"/>
  <c r="G254" i="9"/>
  <c r="G251" i="9"/>
  <c r="G252" i="9"/>
  <c r="G255" i="9"/>
  <c r="G250" i="9"/>
  <c r="G355" i="9"/>
  <c r="G344" i="9"/>
  <c r="G345" i="9"/>
  <c r="G348" i="9"/>
  <c r="G343" i="9"/>
  <c r="G351" i="9"/>
  <c r="G356" i="9"/>
  <c r="G352" i="9"/>
  <c r="G342" i="9"/>
  <c r="G354" i="9"/>
  <c r="G347" i="9"/>
  <c r="G353" i="9"/>
  <c r="G346" i="9"/>
  <c r="G349" i="9"/>
  <c r="G328" i="9" l="1"/>
  <c r="F350" i="9"/>
  <c r="F328" i="9"/>
  <c r="G350" i="9"/>
  <c r="F214" i="9" l="1"/>
  <c r="F315" i="9"/>
  <c r="F249" i="9"/>
  <c r="F227" i="9"/>
  <c r="G249" i="9"/>
  <c r="G227" i="9"/>
  <c r="G214" i="9"/>
  <c r="G315" i="9"/>
  <c r="F187" i="18" l="1"/>
  <c r="E21" i="18"/>
  <c r="F27" i="18"/>
  <c r="G82" i="24"/>
  <c r="G84" i="24"/>
  <c r="G85" i="24"/>
  <c r="G86" i="24"/>
  <c r="F44" i="9" l="1"/>
  <c r="F92" i="17" l="1"/>
  <c r="F93" i="17" s="1"/>
  <c r="E181" i="17"/>
  <c r="G218" i="8" l="1"/>
  <c r="G217" i="8"/>
  <c r="G220" i="8" l="1"/>
</calcChain>
</file>

<file path=xl/sharedStrings.xml><?xml version="1.0" encoding="utf-8"?>
<sst xmlns="http://schemas.openxmlformats.org/spreadsheetml/2006/main" count="2684" uniqueCount="2012">
  <si>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</si>
  <si>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</si>
  <si>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</si>
  <si>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</si>
  <si>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</si>
  <si>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</si>
  <si>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</si>
  <si>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</si>
  <si>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</si>
  <si>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</si>
  <si>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</si>
  <si>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</si>
  <si>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</si>
  <si>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</si>
  <si>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</si>
  <si>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</si>
  <si>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</si>
  <si>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</si>
  <si>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</si>
  <si>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</si>
  <si>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</si>
  <si>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</si>
  <si>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</si>
  <si>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</si>
  <si>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</si>
  <si>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</si>
  <si>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</si>
  <si>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</si>
  <si>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</si>
  <si>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</si>
  <si>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</si>
  <si>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</si>
  <si>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</si>
  <si>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</si>
  <si>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</si>
  <si>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</si>
  <si>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</si>
  <si>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</si>
  <si>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</si>
  <si>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</si>
  <si>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</si>
  <si>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</si>
  <si>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</si>
  <si>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</si>
  <si>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</si>
  <si>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</si>
  <si>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</si>
  <si>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</si>
  <si>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</si>
  <si>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</si>
  <si>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</si>
  <si>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</si>
  <si>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</si>
  <si>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</si>
  <si>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</si>
  <si>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</si>
  <si>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</si>
  <si>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</si>
  <si>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</si>
  <si>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</si>
  <si>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</si>
  <si>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</si>
  <si>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</si>
  <si>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</si>
  <si>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</si>
  <si>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</si>
  <si>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</si>
  <si>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</si>
  <si>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</si>
  <si>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</si>
  <si>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</si>
  <si>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</si>
  <si>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</si>
  <si>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</si>
  <si>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</si>
  <si>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</si>
  <si>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</si>
  <si>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</si>
  <si>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</si>
  <si>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</si>
  <si>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</si>
  <si>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</si>
  <si>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</si>
  <si>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</si>
  <si>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</si>
  <si>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</si>
  <si>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</si>
  <si>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</si>
  <si>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</si>
  <si>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</si>
  <si>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</si>
  <si>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</si>
  <si>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</si>
  <si>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</si>
  <si>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</si>
  <si>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</si>
  <si>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</si>
  <si>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</si>
  <si>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</si>
  <si>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</si>
  <si>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</si>
  <si>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</si>
  <si>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</si>
  <si>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</si>
  <si>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</si>
  <si>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</si>
  <si>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</si>
  <si>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</si>
  <si>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</si>
  <si>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</si>
  <si>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</si>
  <si>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</si>
  <si>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</si>
  <si>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</si>
  <si>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</si>
  <si>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</si>
  <si>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</si>
  <si>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</si>
  <si>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</si>
  <si>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</si>
  <si>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</si>
  <si>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</si>
  <si>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</si>
  <si>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</si>
  <si>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</si>
  <si>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</si>
  <si>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</si>
  <si>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</si>
  <si>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</si>
  <si>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</si>
  <si>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</si>
  <si>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</si>
  <si>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</si>
  <si>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</si>
  <si>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</si>
  <si>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</si>
  <si>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</si>
  <si>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</si>
  <si>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</si>
  <si>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</si>
  <si>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</si>
  <si>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</si>
  <si>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</si>
  <si>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</si>
  <si>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</si>
  <si>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</si>
  <si>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</si>
  <si>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</si>
  <si>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</si>
  <si>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</si>
  <si>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</si>
  <si>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</si>
  <si>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</si>
  <si>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</si>
  <si>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</si>
  <si>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</si>
  <si>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</si>
  <si>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</si>
  <si>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</si>
  <si>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</si>
  <si>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</si>
  <si>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</si>
  <si>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</si>
  <si>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</si>
  <si>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</si>
  <si>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</si>
  <si>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</si>
  <si>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</si>
  <si>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</si>
  <si>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</si>
  <si>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</si>
  <si>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</si>
  <si>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</si>
  <si>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</si>
  <si>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</si>
  <si>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</si>
  <si>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</si>
  <si>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</si>
  <si>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</si>
  <si>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</si>
  <si>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</si>
  <si>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</si>
  <si>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</si>
  <si>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</si>
  <si>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</si>
  <si>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</si>
  <si>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</si>
  <si>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</si>
  <si>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</si>
  <si>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</si>
  <si>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</si>
  <si>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</si>
  <si>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</si>
  <si>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</si>
  <si>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</si>
  <si>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</si>
  <si>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</si>
  <si>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</si>
  <si>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</si>
  <si>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</si>
  <si>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</si>
  <si>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</si>
  <si>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</si>
  <si>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</si>
  <si>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</si>
  <si>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</si>
  <si>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</si>
  <si>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</si>
  <si>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</si>
  <si>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</si>
  <si>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</si>
  <si>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</si>
  <si>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</si>
  <si>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</si>
  <si>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</si>
  <si>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</si>
  <si>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</si>
  <si>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</si>
  <si>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</si>
  <si>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</si>
  <si>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</si>
  <si>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</si>
  <si>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</si>
  <si>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</si>
  <si>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</si>
  <si>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</si>
  <si>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</si>
  <si>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</si>
  <si>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</si>
  <si>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</si>
  <si>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</si>
  <si>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</si>
  <si>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</si>
  <si>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</si>
  <si>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</si>
  <si>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</si>
  <si>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</si>
  <si>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</si>
  <si>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</si>
  <si>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</si>
  <si>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</si>
  <si>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</si>
  <si>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</si>
  <si>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</si>
  <si>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</si>
  <si>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</si>
  <si>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</si>
  <si>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</si>
  <si>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</si>
  <si>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</si>
  <si>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</si>
  <si>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</si>
  <si>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</si>
  <si>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</si>
  <si>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</si>
  <si>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</si>
  <si>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</si>
  <si>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</si>
  <si>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</si>
  <si>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</si>
  <si>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</si>
  <si>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</si>
  <si>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</si>
  <si>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</si>
  <si>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</si>
  <si>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</si>
  <si>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</si>
  <si>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</si>
  <si>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</si>
  <si>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</si>
  <si>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</si>
  <si>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</si>
  <si>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</si>
  <si>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</si>
  <si>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</si>
  <si>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</si>
  <si>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</si>
  <si>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</si>
  <si>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</si>
  <si>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</si>
  <si>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</si>
  <si>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</si>
  <si>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</si>
  <si>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</si>
  <si>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</si>
  <si>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</si>
  <si>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</si>
  <si>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</si>
  <si>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</si>
  <si>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</si>
  <si>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</si>
  <si>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</si>
  <si>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</si>
  <si>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</si>
  <si>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</si>
  <si>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</si>
  <si>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</si>
  <si>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</si>
  <si>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</si>
  <si>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</si>
  <si>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</si>
  <si>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</si>
  <si>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</si>
  <si>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</si>
  <si>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</si>
  <si>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</si>
  <si>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</si>
  <si>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</si>
  <si>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</si>
  <si>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</si>
  <si>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</si>
  <si>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</si>
  <si>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</si>
  <si>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</si>
  <si>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</si>
  <si>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</si>
  <si>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</si>
  <si>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</si>
  <si>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</si>
  <si>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</si>
  <si>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</si>
  <si>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</si>
  <si>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</si>
  <si>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</si>
  <si>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</si>
  <si>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</si>
  <si>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</si>
  <si>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</si>
  <si>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</si>
  <si>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</si>
  <si>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</si>
  <si>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</si>
  <si>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</si>
  <si>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</si>
  <si>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</si>
  <si>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</si>
  <si>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</si>
  <si>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</si>
  <si>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</si>
  <si>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</si>
  <si>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</si>
  <si>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</si>
  <si>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</si>
  <si>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</si>
  <si>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</si>
  <si>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</si>
  <si>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</si>
  <si>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</si>
  <si>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</si>
  <si>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</si>
  <si>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</si>
  <si>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</si>
  <si>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</si>
  <si>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</si>
  <si>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</si>
  <si>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</si>
  <si>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</si>
  <si>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</si>
  <si>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</si>
  <si>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</si>
  <si>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</si>
  <si>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</si>
  <si>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</si>
  <si>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</si>
  <si>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</si>
  <si>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</si>
  <si>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</si>
  <si>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</si>
  <si>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</si>
  <si>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</si>
  <si>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</si>
  <si>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</si>
  <si>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</si>
  <si>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</si>
  <si>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</si>
  <si>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</si>
  <si>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</si>
  <si>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</si>
  <si>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</si>
  <si>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</si>
  <si>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</si>
  <si>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</si>
  <si>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</si>
  <si>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</si>
  <si>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</si>
  <si>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</si>
  <si>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</si>
  <si>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</si>
  <si>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</si>
  <si>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</si>
  <si>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</si>
  <si>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</si>
  <si>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</si>
  <si>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</si>
  <si>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</si>
  <si>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</si>
  <si>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</si>
  <si>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</si>
  <si>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</si>
  <si>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</si>
  <si>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</si>
  <si>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</si>
  <si>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</si>
  <si>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</si>
  <si>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</si>
  <si>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</si>
  <si>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</si>
  <si>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</si>
  <si>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</si>
  <si>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</si>
  <si>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</si>
  <si>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</si>
  <si>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</si>
  <si>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</si>
  <si>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</si>
  <si>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</si>
  <si>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</si>
  <si>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</si>
  <si>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</si>
  <si>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</si>
  <si>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</si>
  <si>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</si>
  <si>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</si>
  <si>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</si>
  <si>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</si>
  <si>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</si>
  <si>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</si>
  <si>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</si>
  <si>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</si>
  <si>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</si>
  <si>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</si>
  <si>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</si>
  <si>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</si>
  <si>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</si>
  <si>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</si>
  <si>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</si>
  <si>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</si>
  <si>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</si>
  <si>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</si>
  <si>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</si>
  <si>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</si>
  <si>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</si>
  <si>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</si>
  <si>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</si>
  <si>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</si>
  <si>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</si>
  <si>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</si>
  <si>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</si>
  <si>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</si>
  <si>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</si>
  <si>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</si>
  <si>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</si>
  <si>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</si>
  <si>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</si>
  <si>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</si>
  <si>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</si>
  <si>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</si>
  <si>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</si>
  <si>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</si>
  <si>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</si>
  <si>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</si>
  <si>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</si>
  <si>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</si>
  <si>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</si>
  <si>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</si>
  <si>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</si>
  <si>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</si>
  <si>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</si>
  <si>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</si>
  <si>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</si>
  <si>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</si>
  <si>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</si>
  <si>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</si>
  <si>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</si>
  <si>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</si>
  <si>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</si>
  <si>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</si>
  <si>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</si>
  <si>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</si>
  <si>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</si>
  <si>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</si>
  <si>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</si>
  <si>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</si>
  <si>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</si>
  <si>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</si>
  <si>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</si>
  <si>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</si>
  <si>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</si>
  <si>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</si>
  <si>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</si>
  <si>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</si>
  <si>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</si>
  <si>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</si>
  <si>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</si>
  <si>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</si>
  <si>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</si>
  <si>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</si>
  <si>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</si>
  <si>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</si>
  <si>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</si>
  <si>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</si>
  <si>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</si>
  <si>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</si>
  <si>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</si>
  <si>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</si>
  <si>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</si>
  <si>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</si>
  <si>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</si>
  <si>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</si>
  <si>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</si>
  <si>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</si>
  <si>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</si>
  <si>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</si>
  <si>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</si>
  <si>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</si>
  <si>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</si>
  <si>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</si>
  <si>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</si>
  <si>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</si>
  <si>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</si>
  <si>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</si>
  <si>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</si>
  <si>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</si>
  <si>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</si>
  <si>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</si>
  <si>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</si>
  <si>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</si>
  <si>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</si>
  <si>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</si>
  <si>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</si>
  <si>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</si>
  <si>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</si>
  <si>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</si>
  <si>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</si>
  <si>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</si>
  <si>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</si>
  <si>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</si>
  <si>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</si>
  <si>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</si>
  <si>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</si>
  <si>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</si>
  <si>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</si>
  <si>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</si>
  <si>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</si>
  <si>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</si>
  <si>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</si>
  <si>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</si>
  <si>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</si>
  <si>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</si>
  <si>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</si>
  <si>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</si>
  <si>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</si>
  <si>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</si>
  <si>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</si>
  <si>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</si>
  <si>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</si>
  <si>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</si>
  <si>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</si>
  <si>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</si>
  <si>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</si>
  <si>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</si>
  <si>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</si>
  <si>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</si>
  <si>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</si>
  <si>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</si>
  <si>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</si>
  <si>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</si>
  <si>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</si>
  <si>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</si>
  <si>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</si>
  <si>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</si>
  <si>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</si>
  <si>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</si>
  <si>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</si>
  <si>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</si>
  <si>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</si>
  <si>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</si>
  <si>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</si>
  <si>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</si>
  <si>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</si>
  <si>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</si>
  <si>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</si>
  <si>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</si>
  <si>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</si>
  <si>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</si>
  <si>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</si>
  <si>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</si>
  <si>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</si>
  <si>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</si>
  <si>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</si>
  <si>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</si>
  <si>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</si>
  <si>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</si>
  <si>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</si>
  <si>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</si>
  <si>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</si>
  <si>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</si>
  <si>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</si>
  <si>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</si>
  <si>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</si>
  <si>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</si>
  <si>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</si>
  <si>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</si>
  <si>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</si>
  <si>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</si>
  <si>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</si>
  <si>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</si>
  <si>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</si>
  <si>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</si>
  <si>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</si>
  <si>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</si>
  <si>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</si>
  <si>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</si>
  <si>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</si>
  <si>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</si>
  <si>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</si>
  <si>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</si>
  <si>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</si>
  <si>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</si>
  <si>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</si>
  <si>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</si>
  <si>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</si>
  <si>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</si>
  <si>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</si>
  <si>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</si>
  <si>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</si>
  <si>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</si>
  <si>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</si>
  <si>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</si>
  <si>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</si>
  <si>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</si>
  <si>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</si>
  <si>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</si>
  <si>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</si>
  <si>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</si>
  <si>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</si>
  <si>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</si>
  <si>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</si>
  <si>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</si>
  <si>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</si>
  <si>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</si>
  <si>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</si>
  <si>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</si>
  <si>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</si>
  <si>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</si>
  <si>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</si>
  <si>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</si>
  <si>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</si>
  <si>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</si>
  <si>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</si>
  <si>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</si>
  <si>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</si>
  <si>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</si>
  <si>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</si>
  <si>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</si>
  <si>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</si>
  <si>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</si>
  <si>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</si>
  <si>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</si>
  <si>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</si>
  <si>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</si>
  <si>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</si>
  <si>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</si>
  <si>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</si>
  <si>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</si>
  <si>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</si>
  <si>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</si>
  <si>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</si>
  <si>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</si>
  <si>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</si>
  <si>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</si>
  <si>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</si>
  <si>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</si>
  <si>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</si>
  <si>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</si>
  <si>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</si>
  <si>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</si>
  <si>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</si>
  <si>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</si>
  <si>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</si>
  <si>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</si>
  <si>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</si>
  <si>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</si>
  <si>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</si>
  <si>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</si>
  <si>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</si>
  <si>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</si>
  <si>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</si>
  <si>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</si>
  <si>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</si>
  <si>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</si>
  <si>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</si>
  <si>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</si>
  <si>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</si>
  <si>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</si>
  <si>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</si>
  <si>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</si>
  <si>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</si>
  <si>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</si>
  <si>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</si>
  <si>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</si>
  <si>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</si>
  <si>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</si>
  <si>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</si>
  <si>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</si>
  <si>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</si>
  <si>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</si>
  <si>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</si>
  <si>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</si>
  <si>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</si>
  <si>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</si>
  <si>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</si>
  <si>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</si>
  <si>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</si>
  <si>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</si>
  <si>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</si>
  <si>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</si>
  <si>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</si>
  <si>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</si>
  <si>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</si>
  <si>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</si>
  <si>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</si>
  <si>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</si>
  <si>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</si>
  <si>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</si>
  <si>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</si>
  <si>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</si>
  <si>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</si>
  <si>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</si>
  <si>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</si>
  <si>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</si>
  <si>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</si>
  <si>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</si>
  <si>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</si>
  <si>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</si>
  <si>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</si>
  <si>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</si>
  <si>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</si>
  <si>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</si>
  <si>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</si>
  <si>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</si>
  <si>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</si>
  <si>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</si>
  <si>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</si>
  <si>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</si>
  <si>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</si>
  <si>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</si>
  <si>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</si>
  <si>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</si>
  <si>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</si>
  <si>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</si>
  <si>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</si>
  <si>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</si>
  <si>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</si>
  <si>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</si>
  <si>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</si>
  <si>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</si>
  <si>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</si>
  <si>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</si>
  <si>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</si>
  <si>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</si>
  <si>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</si>
  <si>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</si>
  <si>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</si>
  <si>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</si>
  <si>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</si>
  <si>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</si>
  <si>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</si>
  <si>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</si>
  <si>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</si>
  <si>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</si>
  <si>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</si>
  <si>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</si>
  <si>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</si>
  <si>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</si>
  <si>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</si>
  <si>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</si>
  <si>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</si>
  <si>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</si>
  <si>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</si>
  <si>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</si>
  <si>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</si>
  <si>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</si>
  <si>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</si>
  <si>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</si>
  <si>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</si>
  <si>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</si>
  <si>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</si>
  <si>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</si>
  <si>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</si>
  <si>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</si>
  <si>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</si>
  <si>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</si>
  <si>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</si>
  <si>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</si>
  <si>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</si>
  <si>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</si>
  <si>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</si>
  <si>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</si>
  <si>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</si>
  <si>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</si>
  <si>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</si>
  <si>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</si>
  <si>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</si>
  <si>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</si>
  <si>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</si>
  <si>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</si>
  <si>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</si>
  <si>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</si>
  <si>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</si>
  <si>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</si>
  <si>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</si>
  <si>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</si>
  <si>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</si>
  <si>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</si>
  <si>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</si>
  <si>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</si>
  <si>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</si>
  <si>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</si>
  <si>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</si>
  <si>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</si>
  <si>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</si>
  <si>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</si>
  <si>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</si>
  <si>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</si>
  <si>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</si>
  <si>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</si>
  <si>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</si>
  <si>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</si>
  <si>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</si>
  <si>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</si>
  <si>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</si>
  <si>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</si>
  <si>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</si>
  <si>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</si>
  <si>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</si>
  <si>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</si>
  <si>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</si>
  <si>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</si>
  <si>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</si>
  <si>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</si>
  <si>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</si>
  <si>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</si>
  <si>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</si>
  <si>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</si>
  <si>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</si>
  <si>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</si>
  <si>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</si>
  <si>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</si>
  <si>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</si>
  <si>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</si>
  <si>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</si>
  <si>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</si>
  <si>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</si>
  <si>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</si>
  <si>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</si>
  <si>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</si>
  <si>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</si>
  <si>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</si>
  <si>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</si>
  <si>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</si>
  <si>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</si>
  <si>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</si>
  <si>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</si>
  <si>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</si>
  <si>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</si>
  <si>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</si>
  <si>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</si>
  <si>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</si>
  <si>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</si>
  <si>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</si>
  <si>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</si>
  <si>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</si>
  <si>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</si>
  <si>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</si>
  <si>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</si>
  <si>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</si>
  <si>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</si>
  <si>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</si>
  <si>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</si>
  <si>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</si>
  <si>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</si>
  <si>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</si>
  <si>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</si>
  <si>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</si>
  <si>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</si>
  <si>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</si>
  <si>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</si>
  <si>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</si>
  <si>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</si>
  <si>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</si>
  <si>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</si>
  <si>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</si>
  <si>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</si>
  <si>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</si>
  <si>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</si>
  <si>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</si>
  <si>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</si>
  <si>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</si>
  <si>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</si>
  <si>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</si>
  <si>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</si>
  <si>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</si>
  <si>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</si>
  <si>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</si>
  <si>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</si>
  <si>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</si>
  <si>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</si>
  <si>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</si>
  <si>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</si>
  <si>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</si>
  <si>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</si>
  <si>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</si>
  <si>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</si>
  <si>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</si>
  <si>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</si>
  <si>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</si>
  <si>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</si>
  <si>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</si>
  <si>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</si>
  <si>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</si>
  <si>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</si>
  <si>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</si>
  <si>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</si>
  <si>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</si>
  <si>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</si>
  <si>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</si>
  <si>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</si>
  <si>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</si>
  <si>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</si>
  <si>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</si>
  <si>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</si>
  <si>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</si>
  <si>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</si>
  <si>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</si>
  <si>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</si>
  <si>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</si>
  <si>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</si>
  <si>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</si>
  <si>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</si>
  <si>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</si>
  <si>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</si>
  <si>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</si>
  <si>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</si>
  <si>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</si>
  <si>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</si>
  <si>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</si>
  <si>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</si>
  <si>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</si>
  <si>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</si>
  <si>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</si>
  <si>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</si>
  <si>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</si>
  <si>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</si>
  <si>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</si>
  <si>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</si>
  <si>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</si>
  <si>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</si>
  <si>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</si>
  <si>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</si>
  <si>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</si>
  <si>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</si>
  <si>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</si>
  <si>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</si>
  <si>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</si>
  <si>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</si>
  <si>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</si>
  <si>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</si>
  <si>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</si>
  <si>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</si>
  <si>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</si>
  <si>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</si>
  <si>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</si>
  <si>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</si>
  <si>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</si>
  <si>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</si>
  <si>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</si>
  <si>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</si>
  <si>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</si>
  <si>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</si>
  <si>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</si>
  <si>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</si>
  <si>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</si>
  <si>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</si>
  <si>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</si>
  <si>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</si>
  <si>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</si>
  <si>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</si>
  <si>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</si>
  <si>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</si>
  <si>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</si>
  <si>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</si>
  <si>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</si>
  <si>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</si>
  <si>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</si>
  <si>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</si>
  <si>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</si>
  <si>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</si>
  <si>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</si>
  <si>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</si>
  <si>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</si>
  <si>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</si>
  <si>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</si>
  <si>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</si>
  <si>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</si>
  <si>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</si>
  <si>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</si>
  <si>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</si>
  <si>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</si>
  <si>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</si>
  <si>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</si>
  <si>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</si>
  <si>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</si>
  <si>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</si>
  <si>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</si>
  <si>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</si>
  <si>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</si>
  <si>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</si>
  <si>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</si>
  <si>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</si>
  <si>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</si>
  <si>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</si>
  <si>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</si>
  <si>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</si>
  <si>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</si>
  <si>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</si>
  <si>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</si>
  <si>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</si>
  <si>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</si>
  <si>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</si>
  <si>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</si>
  <si>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</si>
  <si>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</si>
  <si>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</si>
  <si>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</si>
  <si>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</si>
  <si>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</si>
  <si>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</si>
  <si>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</si>
  <si>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</si>
  <si>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</si>
  <si>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</si>
  <si>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</si>
  <si>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</si>
  <si>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</si>
  <si>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</si>
  <si>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</si>
  <si>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</si>
  <si>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</si>
  <si>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</si>
  <si>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</si>
  <si>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</si>
  <si>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</si>
  <si>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</si>
  <si>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</si>
  <si>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</si>
  <si>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</si>
  <si>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</si>
  <si>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</si>
  <si>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</si>
  <si>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</si>
  <si>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</si>
  <si>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</si>
  <si>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</si>
  <si>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</si>
  <si>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</si>
  <si>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</si>
  <si>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</si>
  <si>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</si>
  <si>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</si>
  <si>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</si>
  <si>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</si>
  <si>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</si>
  <si>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</si>
  <si>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</si>
  <si>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</si>
  <si>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</si>
  <si>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</si>
  <si>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</si>
  <si>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</si>
  <si>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</si>
  <si>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</si>
  <si>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</si>
  <si>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</si>
  <si>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</si>
  <si>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</si>
  <si>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</si>
  <si>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</si>
  <si>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</si>
  <si>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</si>
  <si>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</si>
  <si>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</si>
  <si>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</si>
  <si>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</si>
  <si>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</si>
  <si>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</si>
  <si>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</si>
  <si>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</si>
  <si>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</si>
  <si>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</si>
  <si>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</si>
  <si>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</si>
  <si>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</si>
  <si>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</si>
  <si>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</si>
  <si>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</si>
  <si>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</si>
  <si>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</si>
  <si>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</si>
  <si>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</si>
  <si>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</si>
  <si>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</si>
  <si>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</si>
  <si>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</si>
  <si>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</si>
  <si>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</si>
  <si>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</si>
  <si>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</si>
  <si>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</si>
  <si>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</si>
  <si>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</si>
  <si>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</si>
  <si>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</si>
  <si>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</si>
  <si>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</si>
  <si>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</si>
  <si>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</si>
  <si>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</si>
  <si>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</si>
  <si>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</si>
  <si>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</si>
  <si>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</si>
  <si>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</si>
  <si>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</si>
  <si>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</si>
  <si>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</si>
  <si>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</si>
  <si>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</si>
  <si>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</si>
  <si>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</si>
  <si>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</si>
  <si>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</si>
  <si>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</si>
  <si>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</si>
  <si>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</si>
  <si>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</si>
  <si>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</si>
  <si>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</si>
  <si>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</si>
  <si>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</si>
  <si>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</si>
  <si>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</si>
  <si>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</si>
  <si>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</si>
  <si>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</si>
  <si>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</si>
  <si>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</si>
  <si>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</si>
  <si>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</si>
  <si>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</si>
  <si>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</si>
  <si>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</si>
  <si>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</si>
  <si>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</si>
  <si>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</si>
  <si>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</si>
  <si>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</si>
  <si>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</si>
  <si>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</si>
  <si>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</si>
  <si>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</si>
  <si>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</si>
  <si>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</si>
  <si>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</si>
  <si>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</si>
  <si>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</si>
  <si>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</si>
  <si>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</si>
  <si>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</si>
  <si>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</si>
  <si>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</si>
  <si>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</si>
  <si>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</si>
  <si>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</si>
  <si>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</si>
  <si>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</si>
  <si>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</si>
  <si>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</si>
  <si>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</si>
  <si>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</si>
  <si>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</si>
  <si>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</si>
  <si>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</si>
  <si>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</si>
  <si>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</si>
  <si>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</si>
  <si>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</si>
  <si>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</si>
  <si>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</si>
  <si>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</si>
  <si>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</si>
  <si>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</si>
  <si>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</si>
  <si>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</si>
  <si>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</si>
  <si>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</si>
  <si>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</si>
  <si>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</si>
  <si>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</si>
  <si>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</si>
  <si>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</si>
  <si>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</si>
  <si>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</si>
  <si>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</si>
  <si>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</si>
  <si>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</si>
  <si>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</si>
  <si>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</si>
  <si>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</si>
  <si>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</si>
  <si>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</si>
  <si>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</si>
  <si>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</si>
  <si>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</si>
  <si>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</si>
  <si>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</si>
  <si>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</si>
  <si>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</si>
  <si>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</si>
  <si>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</si>
  <si>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</si>
  <si>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</si>
  <si>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</si>
  <si>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</si>
  <si>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</si>
  <si>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</si>
  <si>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</si>
  <si>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</si>
  <si>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</si>
  <si>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</si>
  <si>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</si>
  <si>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</si>
  <si>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</si>
  <si>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</si>
  <si>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</si>
  <si>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</si>
  <si>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</si>
  <si>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</si>
  <si>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</si>
  <si>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</si>
  <si>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</si>
  <si>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</si>
  <si>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</si>
  <si>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</si>
  <si>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</si>
  <si>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</si>
  <si>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</si>
  <si>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</si>
  <si>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</si>
  <si>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</si>
  <si>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</si>
  <si>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</si>
  <si>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</si>
  <si>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</si>
  <si>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</si>
  <si>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</si>
  <si>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</si>
  <si>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</si>
  <si>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</si>
  <si>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</si>
  <si>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</si>
  <si>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</si>
  <si>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</si>
  <si>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</si>
  <si>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</si>
  <si>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</si>
  <si>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</si>
  <si>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</si>
  <si>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</si>
  <si>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</si>
  <si>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</si>
  <si>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</si>
  <si>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</si>
  <si>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</si>
  <si>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</si>
  <si>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</si>
  <si>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</si>
  <si>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</si>
  <si>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</si>
  <si>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</si>
  <si>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</si>
  <si>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</si>
  <si>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</si>
  <si>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</si>
  <si>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</si>
  <si>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</si>
  <si>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</si>
  <si>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</si>
  <si>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</si>
  <si>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</si>
  <si>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</si>
  <si>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</si>
  <si>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</si>
  <si>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</si>
  <si>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</si>
  <si>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</si>
  <si>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</si>
  <si>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</si>
  <si>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</si>
  <si>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</si>
  <si>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</si>
  <si>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</si>
  <si>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</si>
  <si>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</si>
  <si>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</si>
  <si>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</si>
  <si>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</si>
  <si>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</si>
  <si>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</si>
  <si>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</si>
  <si>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</si>
  <si>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</si>
  <si>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</si>
  <si>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</si>
  <si>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</si>
  <si>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</si>
  <si>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</si>
  <si>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</si>
  <si>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</si>
  <si>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</si>
  <si>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</si>
  <si>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</si>
  <si>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</si>
  <si>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</si>
  <si>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</si>
  <si>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</si>
  <si>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</si>
  <si>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</si>
  <si>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</si>
  <si>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</si>
  <si>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</si>
  <si>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</si>
  <si>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</si>
  <si>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</si>
  <si>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</si>
  <si>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</si>
  <si>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</si>
  <si>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</si>
  <si>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</si>
  <si>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</si>
  <si>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</si>
  <si>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</si>
  <si>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</si>
  <si>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</si>
  <si>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</si>
  <si>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</si>
  <si>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</si>
  <si>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</si>
  <si>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</si>
  <si>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</si>
  <si>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</si>
  <si>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</si>
  <si>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</si>
  <si>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</si>
  <si>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</si>
  <si>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</si>
  <si>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</si>
  <si>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</si>
  <si>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</si>
  <si>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</si>
  <si>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</si>
  <si>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</si>
  <si>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</si>
  <si>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</si>
  <si>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</si>
  <si>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</si>
  <si>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</si>
  <si>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</si>
  <si>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</si>
  <si>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</si>
  <si>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</si>
  <si>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</si>
  <si>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</si>
  <si>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</si>
  <si>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</si>
  <si>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</si>
  <si>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</si>
  <si>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</si>
  <si>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</si>
  <si>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</si>
  <si>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</si>
  <si>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</si>
  <si>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</si>
  <si>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</si>
  <si>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</si>
  <si>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</si>
  <si>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</si>
  <si>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</si>
  <si>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</si>
  <si>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</si>
  <si>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</si>
  <si>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</si>
  <si>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</si>
  <si>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</si>
  <si>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</si>
  <si>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</si>
  <si>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</si>
  <si>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</si>
  <si>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</si>
  <si>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</si>
  <si>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</si>
  <si>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</si>
  <si>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</si>
  <si>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</si>
  <si>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</si>
  <si>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</si>
  <si>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</si>
  <si>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</si>
  <si>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</si>
  <si>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</si>
  <si>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</si>
  <si>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</si>
  <si>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</si>
  <si>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</si>
  <si>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</si>
  <si>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</si>
  <si>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</si>
  <si>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</si>
  <si>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</si>
  <si>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</si>
  <si>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</si>
  <si>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</si>
  <si>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</si>
  <si>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</si>
  <si>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</si>
  <si>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</si>
  <si>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</si>
  <si>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</si>
  <si>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</si>
  <si>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</si>
  <si>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</si>
  <si>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</si>
  <si>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</si>
  <si>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</si>
  <si>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</si>
  <si>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</si>
  <si>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</si>
  <si>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</si>
  <si>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</si>
  <si>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</si>
  <si>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</si>
  <si>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</si>
  <si>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</si>
  <si>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</si>
  <si>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</si>
  <si>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</si>
  <si>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</si>
  <si>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</si>
  <si>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</si>
  <si>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</si>
  <si>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</si>
  <si>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</si>
  <si>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</si>
  <si>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</si>
  <si>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</si>
  <si>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</si>
  <si>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</si>
  <si>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</si>
  <si>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</si>
  <si>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</si>
  <si>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</si>
  <si>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</si>
  <si>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</si>
  <si>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</si>
  <si>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</si>
  <si>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</si>
  <si>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</si>
  <si>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</si>
  <si>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</si>
  <si>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</si>
  <si>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</si>
  <si>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</si>
  <si>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</si>
  <si>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</si>
  <si>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</si>
  <si>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</si>
  <si>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</si>
  <si>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</si>
  <si>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</si>
  <si>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</si>
  <si>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</si>
  <si>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</si>
  <si>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</si>
  <si>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</si>
  <si>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</si>
  <si>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</si>
  <si>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</si>
  <si>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</si>
  <si>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</si>
  <si>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</si>
  <si>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</si>
  <si>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</si>
  <si>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</si>
  <si>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</si>
  <si>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</si>
  <si>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</si>
  <si>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</si>
  <si>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</si>
  <si>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</si>
  <si>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</si>
  <si>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</si>
  <si>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</si>
  <si>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</si>
  <si>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</si>
  <si>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</si>
  <si>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</si>
  <si>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</si>
  <si>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</si>
  <si>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</si>
  <si>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</si>
  <si>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</si>
  <si>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</si>
  <si>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</si>
  <si>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</si>
  <si>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</si>
  <si>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</si>
  <si>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</si>
  <si>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</si>
  <si>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</si>
  <si>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</si>
  <si>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</si>
  <si>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</si>
  <si>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</si>
  <si>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</si>
  <si>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</si>
  <si>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</si>
  <si>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</si>
  <si>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</si>
  <si>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</si>
  <si>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</si>
  <si>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</si>
  <si>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</si>
  <si>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</si>
  <si>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</si>
  <si>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</si>
  <si>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</si>
  <si>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</si>
  <si>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</si>
  <si>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</si>
  <si>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</si>
  <si>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</si>
  <si>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</si>
  <si>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</si>
  <si>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</si>
  <si>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</si>
  <si>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</si>
  <si>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</si>
  <si>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</si>
  <si>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</si>
  <si>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</si>
  <si>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</si>
  <si>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</si>
  <si>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</si>
  <si>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</si>
  <si>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</si>
  <si>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</si>
  <si>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</si>
  <si>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</si>
  <si>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</si>
  <si>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</si>
  <si>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</si>
  <si>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</si>
  <si>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</si>
  <si>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</si>
  <si>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</si>
  <si>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</si>
  <si>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</si>
  <si>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</si>
  <si>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</si>
  <si>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</si>
  <si>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</si>
  <si>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</si>
  <si>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</si>
  <si>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</si>
  <si>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</si>
  <si>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</si>
  <si>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</si>
  <si>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</si>
  <si>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</si>
  <si>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</si>
  <si>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</si>
  <si>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</si>
  <si>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</si>
  <si>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</si>
  <si>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</si>
  <si>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</si>
  <si>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</si>
  <si>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</si>
  <si>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</si>
  <si>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</si>
  <si>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</si>
  <si>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</si>
  <si>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</si>
  <si>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</si>
  <si>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</si>
  <si>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</si>
  <si>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</si>
  <si>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</si>
  <si>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</si>
  <si>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</si>
  <si>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</si>
  <si>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</si>
  <si>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</si>
  <si>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</si>
  <si>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</si>
  <si>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</si>
  <si>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</si>
  <si>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</si>
  <si>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</si>
  <si>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</si>
  <si>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</si>
  <si>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</si>
  <si>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</si>
  <si>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</si>
  <si>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</si>
  <si>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</si>
  <si>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</si>
  <si>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</si>
  <si>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</si>
  <si>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</si>
  <si>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</si>
  <si>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</si>
  <si>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</si>
  <si>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</si>
  <si>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</si>
  <si>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</si>
  <si>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</si>
  <si>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</si>
  <si>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</si>
  <si>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</si>
  <si>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</si>
  <si>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</si>
  <si>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</si>
  <si>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</si>
  <si>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</si>
  <si>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</si>
  <si>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</si>
  <si>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</si>
  <si>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</si>
  <si>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</si>
  <si>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</si>
  <si>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</si>
  <si>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</si>
  <si>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</si>
  <si>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</si>
  <si>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</si>
  <si>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</si>
  <si>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</si>
  <si>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</si>
  <si>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</si>
  <si>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</si>
  <si>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</si>
  <si>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</si>
  <si>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</si>
  <si>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</si>
  <si>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</si>
  <si>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</si>
  <si>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</si>
  <si>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</si>
  <si>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</si>
  <si>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</si>
  <si>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</si>
  <si>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</si>
  <si>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</si>
  <si>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</si>
  <si>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</si>
  <si>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</si>
  <si>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</si>
  <si>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</si>
  <si>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</si>
  <si>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</si>
  <si>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</si>
  <si>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</si>
  <si>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</si>
  <si>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</si>
  <si>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</si>
  <si>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</si>
  <si>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</si>
  <si>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</si>
  <si>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</si>
  <si>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</si>
  <si>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</si>
  <si>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</si>
  <si>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</si>
  <si>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</si>
  <si>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</si>
  <si>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</si>
  <si>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</si>
  <si>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</si>
  <si>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</si>
  <si>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</si>
  <si>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</si>
  <si>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</si>
  <si>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</si>
  <si>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</si>
  <si>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</si>
  <si>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</si>
  <si>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</si>
  <si>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</si>
  <si>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</si>
  <si>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</si>
  <si>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</si>
  <si>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</si>
  <si>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</si>
  <si>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</si>
  <si>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</si>
  <si>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</si>
  <si>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</si>
  <si>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</si>
  <si>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</si>
  <si>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</si>
  <si>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</si>
  <si>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</si>
  <si>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</si>
  <si>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</si>
  <si>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</si>
  <si>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</si>
  <si>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</si>
  <si>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</si>
  <si>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</si>
  <si>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</si>
  <si>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</si>
  <si>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</si>
  <si>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</si>
  <si>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</si>
  <si>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</si>
  <si>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</si>
  <si>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</si>
  <si>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</si>
  <si>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</si>
  <si>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</si>
  <si>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</si>
  <si>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</si>
  <si>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</si>
  <si>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</si>
  <si>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</si>
  <si>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</si>
  <si>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</si>
  <si>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</si>
  <si>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</si>
  <si>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</si>
  <si>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</si>
  <si>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</si>
  <si>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</si>
  <si>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</si>
  <si>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</si>
  <si>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</si>
  <si>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</si>
  <si>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</si>
  <si>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</si>
  <si>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</si>
  <si>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</si>
  <si>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</si>
  <si>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</si>
  <si>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</si>
  <si>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</si>
  <si>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</si>
  <si>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</si>
  <si>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</si>
  <si>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</si>
  <si>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</si>
  <si>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</si>
  <si>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</si>
  <si>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</si>
  <si>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</si>
  <si>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</si>
  <si>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</si>
  <si>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</si>
  <si>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</si>
  <si>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</si>
  <si>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</si>
  <si>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</si>
  <si>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</si>
  <si>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</si>
  <si>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</si>
  <si>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</si>
  <si>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</si>
  <si>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</si>
  <si>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</si>
  <si>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</si>
  <si>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</si>
  <si>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</si>
  <si>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</si>
  <si>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</si>
  <si>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</si>
  <si>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</si>
  <si>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</si>
  <si>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</si>
  <si>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</si>
  <si>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</si>
  <si>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</si>
  <si>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</si>
  <si>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</si>
  <si>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</si>
  <si>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</si>
  <si>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</si>
  <si>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</si>
  <si>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</si>
  <si>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</si>
  <si>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</si>
  <si>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</si>
  <si>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</si>
  <si>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</si>
  <si>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</si>
  <si>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</si>
  <si>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</si>
  <si>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</si>
  <si>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</si>
  <si>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</si>
  <si>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</si>
  <si>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</si>
  <si>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</si>
  <si>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</si>
  <si>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</si>
  <si>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</si>
  <si>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</si>
  <si>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</si>
  <si>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</si>
  <si>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</si>
  <si>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</si>
  <si>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</si>
  <si>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</si>
  <si>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</si>
  <si>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</si>
  <si>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</si>
  <si>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</si>
  <si>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</si>
  <si>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</si>
  <si>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</si>
  <si>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</si>
  <si>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</si>
  <si>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</si>
  <si>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</si>
  <si>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</si>
  <si>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</si>
  <si>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</si>
  <si>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</si>
  <si>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</si>
  <si>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</si>
  <si>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</si>
  <si>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</si>
  <si>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</si>
  <si>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</si>
  <si>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</si>
  <si>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</si>
  <si>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</si>
  <si>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</si>
  <si>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</si>
  <si>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</si>
  <si>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</si>
  <si>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</si>
  <si>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</si>
  <si>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</si>
  <si>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</si>
  <si>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</si>
  <si>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</si>
  <si>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</si>
  <si>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</si>
  <si>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</si>
  <si>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</si>
  <si>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</si>
  <si>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</si>
  <si>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</si>
  <si>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</si>
  <si>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</si>
  <si>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</si>
  <si>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</si>
  <si>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</si>
  <si>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</si>
  <si>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</si>
  <si>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</si>
  <si>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</si>
  <si>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</si>
  <si>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</si>
  <si>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</si>
  <si>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</si>
  <si>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</si>
  <si>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</si>
  <si>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</si>
  <si>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</si>
  <si>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</si>
  <si>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</si>
  <si>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</si>
  <si>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</si>
  <si>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</si>
  <si>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</si>
  <si>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</si>
  <si>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</si>
  <si>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</si>
  <si>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</si>
  <si>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</si>
  <si>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</si>
  <si>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</si>
  <si>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</si>
  <si>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</si>
  <si>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</si>
  <si>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</si>
  <si>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</si>
  <si>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</si>
  <si>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</si>
  <si>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</si>
  <si>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</si>
  <si>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</si>
  <si>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</si>
  <si>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</si>
  <si>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</si>
  <si>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</si>
  <si>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</si>
  <si>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</si>
  <si>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5. Breakdown by regions of main country of origin</t>
  </si>
  <si>
    <t>Definition</t>
  </si>
  <si>
    <t>négative</t>
  </si>
  <si>
    <t>2020 version</t>
  </si>
  <si>
    <t>Worksheet E: Optional ECB-ECAIs data</t>
  </si>
  <si>
    <t>HTT 2020</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</si>
  <si>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</si>
  <si>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</si>
  <si>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</si>
  <si>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</si>
  <si>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</si>
  <si>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</si>
  <si>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</si>
  <si>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</si>
  <si>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</si>
  <si>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</si>
  <si>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</si>
  <si>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</si>
  <si>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</si>
  <si>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</si>
  <si>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</si>
  <si>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</si>
  <si>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</si>
  <si>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</si>
  <si>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</si>
  <si>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</si>
  <si>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</si>
  <si>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</si>
  <si>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</si>
  <si>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</si>
  <si>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</si>
  <si>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</si>
  <si>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</si>
  <si>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</si>
  <si>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</si>
  <si>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</si>
  <si>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</si>
  <si>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</si>
  <si>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</si>
  <si>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</si>
  <si>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</si>
  <si>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</si>
  <si>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</si>
  <si>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</si>
  <si>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Cut-off Date: 30/09/2020</t>
  </si>
  <si>
    <t>Reporting Date: 06/11/2020</t>
  </si>
  <si>
    <t>(*) of which short term deposits with Banque de France : €  2 182,0 million</t>
  </si>
  <si>
    <t>( June 2020)</t>
  </si>
  <si>
    <t>Public sector cover pool data in this section (22 833 EUR  million) do not include Banque de France exposure (EUR  2 182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</si>
  <si>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June 30, 2020, the amount exceeding the regulatorry limit was € 170.3 million.</t>
  </si>
  <si>
    <t>110,68 % on june 2020</t>
  </si>
  <si>
    <t>0</t>
  </si>
  <si>
    <t>CREDIT FONCIER DE FRANCE</t>
  </si>
  <si>
    <t>Interest &amp; FX</t>
  </si>
  <si>
    <t>NATIXIS  CAPITAL MARKET PARIS</t>
  </si>
  <si>
    <t>KX1WK48MPD4Y2NCUIZ63</t>
  </si>
  <si>
    <t>BARCLAYS BANK</t>
  </si>
  <si>
    <t>G5GSEF7VJP5I7OUK5573</t>
  </si>
  <si>
    <t>HSBC FRANCE PARIS</t>
  </si>
  <si>
    <t>F0HUI1NY1AZMJMD8LP67</t>
  </si>
  <si>
    <t>Interest</t>
  </si>
  <si>
    <t>JP MORGAN CHASE  BANK</t>
  </si>
  <si>
    <t>7H6GLXDRUGQFU57RNE97</t>
  </si>
  <si>
    <t>BNP PARIBAS</t>
  </si>
  <si>
    <t>R0MUWSFPU8MPRO8K5P83</t>
  </si>
  <si>
    <t>DEUTSCHE BANK AG</t>
  </si>
  <si>
    <t>7LTWFZYICNSX8D621K86</t>
  </si>
  <si>
    <t>CITY BANK</t>
  </si>
  <si>
    <t>E57ODZWZ7FF32TWEFA76</t>
  </si>
  <si>
    <t>ROYAL BANK OF SCOTLAND</t>
  </si>
  <si>
    <t>9Y5B2OGU5CHSMO4ND120</t>
  </si>
  <si>
    <t>CREDIT AGRICOLE CORPORATE AND INVESTMENT BANK</t>
  </si>
  <si>
    <t>1VUV7VQFKUOQSJ21A208</t>
  </si>
  <si>
    <t>MERRILL LYNCH INTERNATIONAL</t>
  </si>
  <si>
    <t>GGDZP1UYGU9STUHRDP48</t>
  </si>
  <si>
    <t>UNICREDIT BANK AG</t>
  </si>
  <si>
    <t>2ZCNRR8UK83OBTEK2170</t>
  </si>
  <si>
    <t>MORGAN STANLEY BANK</t>
  </si>
  <si>
    <t>Z06S12H6N9QRJ8HHN626</t>
  </si>
  <si>
    <t>DZ BANK AG</t>
  </si>
  <si>
    <t>529900HNOAA1KXQJUQ27</t>
  </si>
  <si>
    <t>ROYAL BANK OF CANADA</t>
  </si>
  <si>
    <t>ES7IP3U3RHIGC71XBU11</t>
  </si>
  <si>
    <t>NATIXIS  CAPITAL MARKET PARIS Garantie CDC</t>
  </si>
  <si>
    <t>DEXIA CREDIT LOCAL SA ganrantie CFF</t>
  </si>
  <si>
    <t>F4G136OIPBYND1F41110</t>
  </si>
  <si>
    <t>UBS Europe SE</t>
  </si>
  <si>
    <t>REYPIEJN7XZHSUI0N355</t>
  </si>
  <si>
    <t>FX</t>
  </si>
  <si>
    <t>SOCIETE GENERALE</t>
  </si>
  <si>
    <t>O2RNE8IBXP4R0TD8PU41</t>
  </si>
  <si>
    <t>GOLDMAN SACHS</t>
  </si>
  <si>
    <t>W22LROWP2IHZNBB6K528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</si>
</sst>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7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14" fillId="0" borderId="0" xfId="2" applyNumberForma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0" fontId="49" fillId="12" borderId="13" xfId="0" applyFont="1" applyFill="1" applyBorder="1" applyAlignment="1">
      <alignment horizontal="center" vertical="center"/>
    </xf>
    <xf numFmtId="3" fontId="49" fillId="12" borderId="13" xfId="0" applyNumberFormat="1" applyFont="1" applyFill="1" applyBorder="1" applyAlignment="1">
      <alignment horizontal="center" vertical="center"/>
    </xf>
    <xf numFmtId="169" fontId="24" fillId="0" borderId="13" xfId="12" applyNumberFormat="1" applyFont="1" applyBorder="1" applyAlignment="1">
      <alignment horizontal="right" indent="1"/>
    </xf>
    <xf numFmtId="0" fontId="6" fillId="0" borderId="0" xfId="0" applyFont="1" applyFill="1" applyBorder="1" applyAlignment="1">
      <alignment horizontal="center"/>
    </xf>
    <xf numFmtId="0" fontId="0" fillId="0" borderId="0" xfId="0" applyFont="1" applyFill="1" applyAlignment="1"/>
    <xf numFmtId="169" fontId="2" fillId="0" borderId="0" xfId="0" quotePrefix="1"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72" fillId="0" borderId="0" xfId="20" applyFont="1" applyAlignment="1">
      <alignment horizontal="center" vertical="center"/>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1" fontId="2" fillId="0" borderId="0" xfId="20" applyNumberFormat="1" applyFont="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72" fillId="0" borderId="0" xfId="0" applyFont="1" applyFill="1" applyBorder="1" applyAlignment="1">
      <alignment horizontal="center" vertical="center"/>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2">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Normal 8" xfId="20"/>
    <cellStyle name="Pourcentage" xfId="1" builtinId="5"/>
    <cellStyle name="Pourcentage 2" xfId="19"/>
    <cellStyle name="Pourcentage 2 2" xfId="11"/>
    <cellStyle name="Pourcentage 3" xfId="2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9"/>
  <sheetViews>
    <sheetView topLeftCell="A13" zoomScale="80" zoomScaleNormal="80" workbookViewId="0">
      <selection activeCell="F10" sqref="F10"/>
    </sheetView>
  </sheetViews>
  <sheetFormatPr baseColWidth="10"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31" x14ac:dyDescent="0.35">
      <c r="B6" s="6"/>
      <c r="C6" s="7"/>
      <c r="D6" s="7"/>
      <c r="E6" s="631" t="s">
        <v>1922</v>
      </c>
      <c r="F6" s="631"/>
      <c r="G6" s="631"/>
      <c r="H6" s="7"/>
      <c r="I6" s="7"/>
      <c r="J6" s="8"/>
    </row>
    <row r="7" spans="2:10" ht="26" x14ac:dyDescent="0.35">
      <c r="B7" s="6"/>
      <c r="C7" s="7"/>
      <c r="D7" s="7"/>
      <c r="E7" s="7"/>
      <c r="F7" s="11" t="s">
        <v>553</v>
      </c>
      <c r="G7" s="7"/>
      <c r="H7" s="7"/>
      <c r="I7" s="7"/>
      <c r="J7" s="8"/>
    </row>
    <row r="8" spans="2:10" ht="26" x14ac:dyDescent="0.35">
      <c r="B8" s="6"/>
      <c r="C8" s="7"/>
      <c r="D8" s="7"/>
      <c r="E8" s="7"/>
      <c r="F8" s="11" t="s">
        <v>1509</v>
      </c>
      <c r="G8" s="7"/>
      <c r="H8" s="7"/>
      <c r="I8" s="7"/>
      <c r="J8" s="8"/>
    </row>
    <row r="9" spans="2:10" ht="21" x14ac:dyDescent="0.35">
      <c r="B9" s="6"/>
      <c r="C9" s="7"/>
      <c r="D9" s="7"/>
      <c r="E9" s="7"/>
      <c r="F9" s="12" t="s">
        <v>1964</v>
      </c>
      <c r="G9" s="7"/>
      <c r="H9" s="7"/>
      <c r="I9" s="7"/>
      <c r="J9" s="8"/>
    </row>
    <row r="10" spans="2:10" ht="21" x14ac:dyDescent="0.35">
      <c r="B10" s="6"/>
      <c r="C10" s="7"/>
      <c r="D10" s="7"/>
      <c r="E10" s="7"/>
      <c r="F10" s="12" t="s">
        <v>1963</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634" t="s">
        <v>15</v>
      </c>
      <c r="E24" s="635" t="s">
        <v>16</v>
      </c>
      <c r="F24" s="635"/>
      <c r="G24" s="635"/>
      <c r="H24" s="635"/>
      <c r="I24" s="7"/>
      <c r="J24" s="8"/>
    </row>
    <row r="25" spans="2:10" x14ac:dyDescent="0.35">
      <c r="B25" s="6"/>
      <c r="C25" s="7"/>
      <c r="D25" s="7"/>
      <c r="E25" s="15"/>
      <c r="F25" s="15"/>
      <c r="G25" s="15"/>
      <c r="H25" s="7"/>
      <c r="I25" s="7"/>
      <c r="J25" s="8"/>
    </row>
    <row r="26" spans="2:10" x14ac:dyDescent="0.35">
      <c r="B26" s="6"/>
      <c r="C26" s="7"/>
      <c r="D26" s="634" t="s">
        <v>17</v>
      </c>
      <c r="E26" s="635"/>
      <c r="F26" s="635"/>
      <c r="G26" s="635"/>
      <c r="H26" s="635"/>
      <c r="I26" s="7"/>
      <c r="J26" s="8"/>
    </row>
    <row r="27" spans="2:10" x14ac:dyDescent="0.35">
      <c r="B27" s="6"/>
      <c r="C27" s="7"/>
      <c r="D27" s="16"/>
      <c r="E27" s="16"/>
      <c r="F27" s="16"/>
      <c r="G27" s="16"/>
      <c r="H27" s="16"/>
      <c r="I27" s="7"/>
      <c r="J27" s="8"/>
    </row>
    <row r="28" spans="2:10" x14ac:dyDescent="0.35">
      <c r="B28" s="6"/>
      <c r="C28" s="7"/>
      <c r="D28" s="634" t="s">
        <v>18</v>
      </c>
      <c r="E28" s="635" t="s">
        <v>16</v>
      </c>
      <c r="F28" s="635"/>
      <c r="G28" s="635"/>
      <c r="H28" s="635"/>
      <c r="I28" s="7"/>
      <c r="J28" s="8"/>
    </row>
    <row r="29" spans="2:10" x14ac:dyDescent="0.35">
      <c r="B29" s="6"/>
      <c r="C29" s="7"/>
      <c r="D29" s="16"/>
      <c r="E29" s="16"/>
      <c r="F29" s="16"/>
      <c r="G29" s="16"/>
      <c r="H29" s="16"/>
      <c r="I29" s="7"/>
      <c r="J29" s="8"/>
    </row>
    <row r="30" spans="2:10" x14ac:dyDescent="0.35">
      <c r="B30" s="6"/>
      <c r="C30" s="7"/>
      <c r="D30" s="634" t="s">
        <v>19</v>
      </c>
      <c r="E30" s="634" t="s">
        <v>16</v>
      </c>
      <c r="F30" s="634"/>
      <c r="G30" s="634"/>
      <c r="H30" s="634"/>
      <c r="I30" s="7"/>
      <c r="J30" s="8"/>
    </row>
    <row r="31" spans="2:10" x14ac:dyDescent="0.35">
      <c r="B31" s="6"/>
      <c r="C31" s="7"/>
      <c r="D31" s="137"/>
      <c r="E31" s="137"/>
      <c r="F31" s="137"/>
      <c r="G31" s="137"/>
      <c r="H31" s="137"/>
      <c r="I31" s="7"/>
      <c r="J31" s="8"/>
    </row>
    <row r="32" spans="2:10" x14ac:dyDescent="0.35">
      <c r="B32" s="6"/>
      <c r="C32" s="7"/>
      <c r="D32" s="634" t="s">
        <v>20</v>
      </c>
      <c r="E32" s="635" t="s">
        <v>16</v>
      </c>
      <c r="F32" s="635"/>
      <c r="G32" s="635"/>
      <c r="H32" s="635"/>
      <c r="I32" s="7"/>
      <c r="J32" s="8"/>
    </row>
    <row r="33" spans="2:10" x14ac:dyDescent="0.35">
      <c r="B33" s="6"/>
      <c r="C33" s="7"/>
      <c r="D33" s="15"/>
      <c r="E33" s="15"/>
      <c r="F33" s="15"/>
      <c r="G33" s="15"/>
      <c r="H33" s="15"/>
      <c r="I33" s="7"/>
      <c r="J33" s="8"/>
    </row>
    <row r="34" spans="2:10" x14ac:dyDescent="0.35">
      <c r="B34" s="6"/>
      <c r="C34" s="7"/>
      <c r="D34" s="634" t="s">
        <v>20</v>
      </c>
      <c r="E34" s="635" t="s">
        <v>16</v>
      </c>
      <c r="F34" s="635"/>
      <c r="G34" s="635"/>
      <c r="H34" s="635"/>
      <c r="I34" s="7"/>
      <c r="J34" s="8"/>
    </row>
    <row r="35" spans="2:10" x14ac:dyDescent="0.35">
      <c r="B35" s="6"/>
      <c r="C35" s="7"/>
      <c r="D35" s="7"/>
      <c r="E35" s="7"/>
      <c r="F35" s="7"/>
      <c r="G35" s="7"/>
      <c r="H35" s="7"/>
      <c r="I35" s="7"/>
      <c r="J35" s="8"/>
    </row>
    <row r="36" spans="2:10" x14ac:dyDescent="0.35">
      <c r="B36" s="6"/>
      <c r="C36" s="7"/>
      <c r="D36" s="632" t="s">
        <v>1752</v>
      </c>
      <c r="E36" s="633"/>
      <c r="F36" s="633"/>
      <c r="G36" s="633"/>
      <c r="H36" s="633"/>
      <c r="I36" s="7"/>
      <c r="J36" s="8"/>
    </row>
    <row r="37" spans="2:10" x14ac:dyDescent="0.35">
      <c r="B37" s="6"/>
      <c r="C37" s="7"/>
      <c r="D37" s="7"/>
      <c r="E37" s="7"/>
      <c r="F37" s="14"/>
      <c r="G37" s="7"/>
      <c r="H37" s="7"/>
      <c r="I37" s="7"/>
      <c r="J37" s="8"/>
    </row>
    <row r="38" spans="2:10" x14ac:dyDescent="0.35">
      <c r="B38" s="6"/>
      <c r="C38" s="7"/>
      <c r="D38" s="632" t="s">
        <v>1754</v>
      </c>
      <c r="E38" s="633"/>
      <c r="F38" s="633"/>
      <c r="G38" s="633"/>
      <c r="H38" s="633"/>
      <c r="I38" s="7"/>
      <c r="J38" s="8"/>
    </row>
    <row r="39" spans="2:10" x14ac:dyDescent="0.35">
      <c r="B39" s="6"/>
      <c r="C39" s="7"/>
      <c r="D39" s="7"/>
      <c r="E39" s="7"/>
      <c r="F39" s="14"/>
      <c r="G39" s="7"/>
      <c r="H39" s="7"/>
      <c r="I39" s="7"/>
      <c r="J39" s="8"/>
    </row>
    <row r="40" spans="2:10" x14ac:dyDescent="0.35">
      <c r="B40" s="6"/>
      <c r="C40" s="7"/>
      <c r="D40" s="632" t="s">
        <v>1753</v>
      </c>
      <c r="E40" s="633"/>
      <c r="F40" s="633"/>
      <c r="G40" s="633"/>
      <c r="H40" s="633"/>
      <c r="I40" s="7"/>
      <c r="J40" s="8"/>
    </row>
    <row r="41" spans="2:10" x14ac:dyDescent="0.35">
      <c r="B41" s="6"/>
      <c r="C41" s="7"/>
      <c r="D41" s="7"/>
      <c r="E41" s="7"/>
      <c r="F41" s="14"/>
      <c r="G41" s="7"/>
      <c r="H41" s="7"/>
      <c r="I41" s="7"/>
      <c r="J41" s="8"/>
    </row>
    <row r="42" spans="2:10" x14ac:dyDescent="0.35">
      <c r="B42" s="6"/>
      <c r="C42" s="7"/>
      <c r="D42" s="632" t="s">
        <v>1755</v>
      </c>
      <c r="E42" s="633"/>
      <c r="F42" s="633"/>
      <c r="G42" s="633"/>
      <c r="H42" s="633"/>
      <c r="I42" s="7"/>
      <c r="J42" s="8"/>
    </row>
    <row r="43" spans="2:10" x14ac:dyDescent="0.35">
      <c r="B43" s="6"/>
      <c r="C43" s="7"/>
      <c r="D43" s="7"/>
      <c r="E43" s="7"/>
      <c r="F43" s="14"/>
      <c r="G43" s="7"/>
      <c r="H43" s="7"/>
      <c r="I43" s="7"/>
      <c r="J43" s="8"/>
    </row>
    <row r="44" spans="2:10" x14ac:dyDescent="0.35">
      <c r="B44" s="6"/>
      <c r="C44" s="7"/>
      <c r="D44" s="632" t="s">
        <v>1756</v>
      </c>
      <c r="E44" s="633"/>
      <c r="F44" s="633"/>
      <c r="G44" s="633"/>
      <c r="H44" s="633"/>
      <c r="I44" s="7"/>
      <c r="J44" s="8"/>
    </row>
    <row r="45" spans="2:10" x14ac:dyDescent="0.35">
      <c r="B45" s="6"/>
      <c r="C45" s="7"/>
      <c r="D45" s="7"/>
      <c r="E45" s="7"/>
      <c r="F45" s="14"/>
      <c r="G45" s="7"/>
      <c r="H45" s="7"/>
      <c r="I45" s="7"/>
      <c r="J45" s="8"/>
    </row>
    <row r="46" spans="2:10" x14ac:dyDescent="0.35">
      <c r="B46" s="6"/>
      <c r="C46" s="7"/>
      <c r="D46" s="632" t="s">
        <v>1757</v>
      </c>
      <c r="E46" s="633"/>
      <c r="F46" s="633"/>
      <c r="G46" s="633"/>
      <c r="H46" s="633"/>
      <c r="I46" s="7"/>
      <c r="J46" s="8"/>
    </row>
    <row r="47" spans="2:10" x14ac:dyDescent="0.35">
      <c r="B47" s="6"/>
      <c r="C47" s="7"/>
      <c r="D47" s="569"/>
      <c r="E47" s="570"/>
      <c r="F47" s="570"/>
      <c r="G47" s="570"/>
      <c r="H47" s="570"/>
      <c r="I47" s="7"/>
      <c r="J47" s="8"/>
    </row>
    <row r="48" spans="2:10" x14ac:dyDescent="0.35">
      <c r="B48" s="6"/>
      <c r="C48" s="7"/>
      <c r="D48" s="629" t="s">
        <v>1923</v>
      </c>
      <c r="E48" s="630"/>
      <c r="F48" s="630"/>
      <c r="G48" s="630"/>
      <c r="H48" s="630"/>
      <c r="I48" s="7"/>
      <c r="J48" s="8"/>
    </row>
    <row r="49" spans="2:10" ht="15" thickBot="1" x14ac:dyDescent="0.4">
      <c r="B49" s="17"/>
      <c r="C49" s="18"/>
      <c r="D49" s="18"/>
      <c r="E49" s="18"/>
      <c r="F49" s="18"/>
      <c r="G49" s="18"/>
      <c r="H49" s="18"/>
      <c r="I49" s="18"/>
      <c r="J49" s="19"/>
    </row>
  </sheetData>
  <mergeCells count="14">
    <mergeCell ref="D48:H48"/>
    <mergeCell ref="E6:G6"/>
    <mergeCell ref="D38:H38"/>
    <mergeCell ref="D40:H40"/>
    <mergeCell ref="D42:H42"/>
    <mergeCell ref="D44:H44"/>
    <mergeCell ref="D46:H4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topLeftCell="A116" zoomScale="92" zoomScaleNormal="60" workbookViewId="0">
      <selection activeCell="E19" sqref="E19"/>
    </sheetView>
  </sheetViews>
  <sheetFormatPr baseColWidth="10" defaultColWidth="11.453125" defaultRowHeight="14.5" x14ac:dyDescent="0.35"/>
  <cols>
    <col min="1" max="1" width="4.26953125" style="64" customWidth="1"/>
    <col min="2" max="2" width="5.81640625" customWidth="1"/>
    <col min="3" max="3" width="42.1796875" customWidth="1"/>
    <col min="4" max="4" width="20.81640625" customWidth="1"/>
    <col min="5" max="16" width="13.7265625" customWidth="1"/>
    <col min="17" max="17" width="3.453125" customWidth="1"/>
    <col min="18" max="79" width="11.453125" style="64"/>
  </cols>
  <sheetData>
    <row r="1" spans="1:79" ht="15" thickBot="1" x14ac:dyDescent="0.4"/>
    <row r="2" spans="1:79" s="384" customFormat="1" ht="13" x14ac:dyDescent="0.3">
      <c r="A2" s="380"/>
      <c r="B2" s="381"/>
      <c r="C2" s="145" t="s">
        <v>1510</v>
      </c>
      <c r="D2" s="382"/>
      <c r="E2" s="382"/>
      <c r="F2" s="382"/>
      <c r="G2" s="382"/>
      <c r="H2" s="382"/>
      <c r="I2" s="382"/>
      <c r="J2" s="382"/>
      <c r="K2" s="382"/>
      <c r="L2" s="382"/>
      <c r="M2" s="382"/>
      <c r="N2" s="382"/>
      <c r="O2" s="382"/>
      <c r="P2" s="382"/>
      <c r="Q2" s="383"/>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row>
    <row r="3" spans="1:79" x14ac:dyDescent="0.35">
      <c r="B3" s="385"/>
      <c r="C3" s="297"/>
      <c r="D3" s="297"/>
      <c r="E3" s="297"/>
      <c r="F3" s="297"/>
      <c r="G3" s="297"/>
      <c r="H3" s="297"/>
      <c r="I3" s="297"/>
      <c r="J3" s="297"/>
      <c r="K3" s="297"/>
      <c r="L3" s="297"/>
      <c r="M3" s="297"/>
      <c r="N3" s="297"/>
      <c r="O3" s="297"/>
      <c r="P3" s="297"/>
      <c r="Q3" s="298"/>
    </row>
    <row r="4" spans="1:79" x14ac:dyDescent="0.35">
      <c r="B4" s="385"/>
      <c r="C4" s="299" t="s">
        <v>1665</v>
      </c>
      <c r="D4" s="696" t="s">
        <v>1334</v>
      </c>
      <c r="E4" s="696"/>
      <c r="F4" s="696"/>
      <c r="G4" s="297"/>
      <c r="H4" s="297"/>
      <c r="I4" s="297"/>
      <c r="J4" s="297"/>
      <c r="K4" s="297"/>
      <c r="L4" s="297"/>
      <c r="M4" s="297"/>
      <c r="N4" s="297"/>
      <c r="O4" s="297"/>
      <c r="P4" s="297"/>
      <c r="Q4" s="298"/>
    </row>
    <row r="5" spans="1:79" x14ac:dyDescent="0.35">
      <c r="B5" s="385"/>
      <c r="C5" s="299" t="s">
        <v>1666</v>
      </c>
      <c r="D5" s="152">
        <f>'D1. NTT Overview'!D5</f>
        <v>44104</v>
      </c>
      <c r="E5" s="297"/>
      <c r="F5" s="297"/>
      <c r="G5" s="297"/>
      <c r="H5" s="297"/>
      <c r="I5" s="297"/>
      <c r="J5" s="297"/>
      <c r="K5" s="297"/>
      <c r="L5" s="297"/>
      <c r="M5" s="297"/>
      <c r="N5" s="297"/>
      <c r="O5" s="297"/>
      <c r="P5" s="297"/>
      <c r="Q5" s="298"/>
    </row>
    <row r="6" spans="1:79" x14ac:dyDescent="0.35">
      <c r="B6" s="385"/>
      <c r="C6" s="297"/>
      <c r="D6" s="297"/>
      <c r="E6" s="297"/>
      <c r="F6" s="297"/>
      <c r="G6" s="297"/>
      <c r="H6" s="297"/>
      <c r="I6" s="297"/>
      <c r="J6" s="297"/>
      <c r="K6" s="297"/>
      <c r="L6" s="297"/>
      <c r="M6" s="297"/>
      <c r="N6" s="297"/>
      <c r="O6" s="297"/>
      <c r="P6" s="297"/>
      <c r="Q6" s="298"/>
    </row>
    <row r="7" spans="1:79" s="390" customFormat="1" ht="13" x14ac:dyDescent="0.3">
      <c r="A7" s="386"/>
      <c r="B7" s="387">
        <v>5</v>
      </c>
      <c r="C7" s="155" t="s">
        <v>1472</v>
      </c>
      <c r="D7" s="388"/>
      <c r="E7" s="388"/>
      <c r="F7" s="388"/>
      <c r="G7" s="388"/>
      <c r="H7" s="388"/>
      <c r="I7" s="388"/>
      <c r="J7" s="388"/>
      <c r="K7" s="388"/>
      <c r="L7" s="388"/>
      <c r="M7" s="388"/>
      <c r="N7" s="388"/>
      <c r="O7" s="388"/>
      <c r="P7" s="388"/>
      <c r="Q7" s="389"/>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row>
    <row r="8" spans="1:79" x14ac:dyDescent="0.35">
      <c r="B8" s="391"/>
      <c r="C8" s="297"/>
      <c r="D8" s="297"/>
      <c r="E8" s="297"/>
      <c r="F8" s="297"/>
      <c r="G8" s="297"/>
      <c r="H8" s="297"/>
      <c r="I8" s="297"/>
      <c r="J8" s="297"/>
      <c r="K8" s="297"/>
      <c r="L8" s="297"/>
      <c r="M8" s="297"/>
      <c r="N8" s="297"/>
      <c r="O8" s="297"/>
      <c r="P8" s="297"/>
      <c r="Q8" s="298"/>
    </row>
    <row r="9" spans="1:79" x14ac:dyDescent="0.35">
      <c r="B9" s="391"/>
      <c r="C9" s="306" t="s">
        <v>1967</v>
      </c>
      <c r="D9" s="297"/>
      <c r="E9" s="297"/>
      <c r="F9" s="297"/>
      <c r="G9" s="297"/>
      <c r="H9" s="297"/>
      <c r="I9" s="297"/>
      <c r="J9" s="297"/>
      <c r="K9" s="297"/>
      <c r="L9" s="297"/>
      <c r="M9" s="297"/>
      <c r="N9" s="297"/>
      <c r="O9" s="297"/>
      <c r="P9" s="297"/>
      <c r="Q9" s="298"/>
    </row>
    <row r="10" spans="1:79" x14ac:dyDescent="0.35">
      <c r="B10" s="391"/>
      <c r="C10" s="308" t="s">
        <v>1667</v>
      </c>
      <c r="D10" s="297"/>
      <c r="E10" s="297"/>
      <c r="F10" s="297"/>
      <c r="G10" s="297"/>
      <c r="H10" s="297"/>
      <c r="I10" s="297"/>
      <c r="J10" s="297"/>
      <c r="K10" s="297"/>
      <c r="L10" s="297"/>
      <c r="M10" s="297"/>
      <c r="N10" s="297"/>
      <c r="O10" s="297"/>
      <c r="P10" s="297"/>
      <c r="Q10" s="298"/>
    </row>
    <row r="11" spans="1:79" x14ac:dyDescent="0.35">
      <c r="B11" s="391"/>
      <c r="C11" s="297"/>
      <c r="D11" s="297"/>
      <c r="E11" s="297"/>
      <c r="F11" s="297"/>
      <c r="G11" s="297"/>
      <c r="H11" s="297"/>
      <c r="I11" s="297"/>
      <c r="J11" s="297"/>
      <c r="K11" s="297"/>
      <c r="L11" s="297"/>
      <c r="M11" s="297"/>
      <c r="N11" s="297"/>
      <c r="O11" s="297"/>
      <c r="P11" s="297"/>
      <c r="Q11" s="298"/>
    </row>
    <row r="12" spans="1:79" s="303" customFormat="1" ht="13" x14ac:dyDescent="0.3">
      <c r="A12" s="301"/>
      <c r="B12" s="304" t="s">
        <v>1473</v>
      </c>
      <c r="C12" s="309" t="s">
        <v>1474</v>
      </c>
      <c r="D12" s="305"/>
      <c r="E12" s="306"/>
      <c r="F12" s="306"/>
      <c r="G12" s="306"/>
      <c r="H12" s="306"/>
      <c r="I12" s="306"/>
      <c r="J12" s="306"/>
      <c r="K12" s="306"/>
      <c r="L12" s="306"/>
      <c r="M12" s="306"/>
      <c r="N12" s="306"/>
      <c r="O12" s="306"/>
      <c r="P12" s="306"/>
      <c r="Q12" s="307"/>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row>
    <row r="13" spans="1:79" s="303" customFormat="1" ht="12.5" x14ac:dyDescent="0.25">
      <c r="A13" s="301"/>
      <c r="B13" s="304"/>
      <c r="C13" s="305"/>
      <c r="D13" s="305"/>
      <c r="E13" s="306"/>
      <c r="F13" s="306"/>
      <c r="G13" s="306"/>
      <c r="H13" s="306"/>
      <c r="I13" s="306"/>
      <c r="J13" s="306"/>
      <c r="K13" s="306"/>
      <c r="L13" s="306"/>
      <c r="M13" s="306"/>
      <c r="N13" s="306"/>
      <c r="O13" s="306"/>
      <c r="P13" s="306"/>
      <c r="Q13" s="307"/>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row>
    <row r="14" spans="1:79" s="303" customFormat="1" ht="39.75" customHeight="1" x14ac:dyDescent="0.25">
      <c r="A14" s="301"/>
      <c r="B14" s="304"/>
      <c r="C14" s="306"/>
      <c r="D14" s="392" t="s">
        <v>1668</v>
      </c>
      <c r="E14" s="392" t="s">
        <v>1581</v>
      </c>
      <c r="F14" s="306"/>
      <c r="G14" s="306"/>
      <c r="H14" s="306"/>
      <c r="I14" s="306"/>
      <c r="J14" s="306"/>
      <c r="K14" s="306"/>
      <c r="L14" s="306"/>
      <c r="M14" s="306"/>
      <c r="N14" s="306"/>
      <c r="O14" s="306"/>
      <c r="P14" s="306"/>
      <c r="Q14" s="307"/>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row>
    <row r="15" spans="1:79" s="303" customFormat="1" ht="12.5" x14ac:dyDescent="0.25">
      <c r="A15" s="301"/>
      <c r="B15" s="304"/>
      <c r="C15" s="310" t="s">
        <v>1582</v>
      </c>
      <c r="D15" s="311">
        <v>0.98972000000000004</v>
      </c>
      <c r="E15" s="311">
        <v>0.32854304697107661</v>
      </c>
      <c r="F15" s="306"/>
      <c r="G15" s="306"/>
      <c r="H15" s="306"/>
      <c r="I15" s="306"/>
      <c r="J15" s="306"/>
      <c r="K15" s="306"/>
      <c r="L15" s="306"/>
      <c r="M15" s="306"/>
      <c r="N15" s="306"/>
      <c r="O15" s="306"/>
      <c r="P15" s="306"/>
      <c r="Q15" s="307"/>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row>
    <row r="16" spans="1:79" s="303" customFormat="1" ht="12.5" x14ac:dyDescent="0.25">
      <c r="A16" s="301"/>
      <c r="B16" s="304"/>
      <c r="C16" s="393" t="s">
        <v>1452</v>
      </c>
      <c r="D16" s="394"/>
      <c r="E16" s="394"/>
      <c r="F16" s="306"/>
      <c r="G16" s="306"/>
      <c r="H16" s="306"/>
      <c r="I16" s="306"/>
      <c r="J16" s="306"/>
      <c r="K16" s="306"/>
      <c r="L16" s="306"/>
      <c r="M16" s="306"/>
      <c r="N16" s="306"/>
      <c r="O16" s="306"/>
      <c r="P16" s="306"/>
      <c r="Q16" s="307"/>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row>
    <row r="17" spans="1:79" s="303" customFormat="1" ht="12.5" x14ac:dyDescent="0.25">
      <c r="A17" s="301"/>
      <c r="B17" s="304"/>
      <c r="C17" s="314" t="s">
        <v>1453</v>
      </c>
      <c r="D17" s="311">
        <v>0</v>
      </c>
      <c r="E17" s="311">
        <v>0</v>
      </c>
      <c r="F17" s="306"/>
      <c r="G17" s="306"/>
      <c r="H17" s="306"/>
      <c r="I17" s="306"/>
      <c r="J17" s="306"/>
      <c r="K17" s="306"/>
      <c r="L17" s="306"/>
      <c r="M17" s="306"/>
      <c r="N17" s="306"/>
      <c r="O17" s="306"/>
      <c r="P17" s="306"/>
      <c r="Q17" s="307"/>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row>
    <row r="18" spans="1:79" s="303" customFormat="1" ht="12.5" x14ac:dyDescent="0.25">
      <c r="A18" s="301"/>
      <c r="B18" s="304"/>
      <c r="C18" s="314" t="s">
        <v>1454</v>
      </c>
      <c r="D18" s="311">
        <v>0</v>
      </c>
      <c r="E18" s="311">
        <v>0</v>
      </c>
      <c r="F18" s="306"/>
      <c r="G18" s="306"/>
      <c r="H18" s="306"/>
      <c r="I18" s="306"/>
      <c r="J18" s="306"/>
      <c r="K18" s="306"/>
      <c r="L18" s="306"/>
      <c r="M18" s="306"/>
      <c r="N18" s="306"/>
      <c r="O18" s="306"/>
      <c r="P18" s="306"/>
      <c r="Q18" s="307"/>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row>
    <row r="19" spans="1:79" s="303" customFormat="1" ht="12.5" x14ac:dyDescent="0.25">
      <c r="A19" s="301"/>
      <c r="B19" s="304"/>
      <c r="C19" s="314" t="s">
        <v>1455</v>
      </c>
      <c r="D19" s="311">
        <v>1.0279999999999999E-2</v>
      </c>
      <c r="E19" s="311">
        <v>3.4125030542604645E-3</v>
      </c>
      <c r="F19" s="306"/>
      <c r="G19" s="306"/>
      <c r="H19" s="306"/>
      <c r="I19" s="306"/>
      <c r="J19" s="306"/>
      <c r="K19" s="306"/>
      <c r="L19" s="306"/>
      <c r="M19" s="306"/>
      <c r="N19" s="306"/>
      <c r="O19" s="306"/>
      <c r="P19" s="306"/>
      <c r="Q19" s="307"/>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row>
    <row r="20" spans="1:79" s="303" customFormat="1" ht="12.5" x14ac:dyDescent="0.25">
      <c r="A20" s="301"/>
      <c r="B20" s="304"/>
      <c r="C20" s="314" t="s">
        <v>1456</v>
      </c>
      <c r="D20" s="311">
        <v>0</v>
      </c>
      <c r="E20" s="311">
        <v>0</v>
      </c>
      <c r="F20" s="306"/>
      <c r="G20" s="306"/>
      <c r="H20" s="306"/>
      <c r="I20" s="306"/>
      <c r="J20" s="306"/>
      <c r="K20" s="306"/>
      <c r="L20" s="306"/>
      <c r="M20" s="306"/>
      <c r="N20" s="306"/>
      <c r="O20" s="306"/>
      <c r="P20" s="306"/>
      <c r="Q20" s="307"/>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row>
    <row r="21" spans="1:79" s="303" customFormat="1" ht="13" x14ac:dyDescent="0.3">
      <c r="A21" s="301"/>
      <c r="B21" s="304"/>
      <c r="C21" s="314" t="s">
        <v>1475</v>
      </c>
      <c r="D21" s="311">
        <v>3.0000000000000004E-5</v>
      </c>
      <c r="E21" s="311">
        <v>9.9586665007601122E-6</v>
      </c>
      <c r="F21" s="339"/>
      <c r="G21" s="306"/>
      <c r="H21" s="306"/>
      <c r="I21" s="306"/>
      <c r="J21" s="306"/>
      <c r="K21" s="306"/>
      <c r="L21" s="306"/>
      <c r="M21" s="306"/>
      <c r="N21" s="306"/>
      <c r="O21" s="306"/>
      <c r="P21" s="306"/>
      <c r="Q21" s="307"/>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row>
    <row r="22" spans="1:79" s="303" customFormat="1" x14ac:dyDescent="0.35">
      <c r="A22" s="301"/>
      <c r="B22" s="304"/>
      <c r="C22" s="316" t="s">
        <v>1583</v>
      </c>
      <c r="D22" s="395">
        <f>D21+D20</f>
        <v>3.0000000000000004E-5</v>
      </c>
      <c r="E22" s="395">
        <f>E20+E21</f>
        <v>9.9586665007601122E-6</v>
      </c>
      <c r="F22" s="306"/>
      <c r="G22" s="306"/>
      <c r="H22" s="306"/>
      <c r="I22" s="297"/>
      <c r="J22" s="306"/>
      <c r="K22" s="306"/>
      <c r="L22" s="306"/>
      <c r="M22" s="306"/>
      <c r="N22" s="306"/>
      <c r="O22" s="306"/>
      <c r="P22" s="306"/>
      <c r="Q22" s="307"/>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row>
    <row r="23" spans="1:79" s="301" customFormat="1" ht="12.5" x14ac:dyDescent="0.25">
      <c r="B23" s="350"/>
      <c r="C23" s="305"/>
      <c r="D23" s="305"/>
      <c r="E23" s="305"/>
      <c r="F23" s="305"/>
      <c r="G23" s="305"/>
      <c r="H23" s="305"/>
      <c r="I23" s="305"/>
      <c r="J23" s="305"/>
      <c r="K23" s="305"/>
      <c r="L23" s="305"/>
      <c r="M23" s="305"/>
      <c r="N23" s="305"/>
      <c r="O23" s="305"/>
      <c r="P23" s="305"/>
      <c r="Q23" s="396"/>
    </row>
    <row r="24" spans="1:79" s="303" customFormat="1" ht="12.5" x14ac:dyDescent="0.25">
      <c r="A24" s="301"/>
      <c r="B24" s="304"/>
      <c r="C24" s="305"/>
      <c r="D24" s="305"/>
      <c r="E24" s="306"/>
      <c r="F24" s="306"/>
      <c r="G24" s="306"/>
      <c r="H24" s="306"/>
      <c r="I24" s="306"/>
      <c r="J24" s="306"/>
      <c r="K24" s="306"/>
      <c r="L24" s="306"/>
      <c r="M24" s="306"/>
      <c r="N24" s="306"/>
      <c r="O24" s="306"/>
      <c r="P24" s="306"/>
      <c r="Q24" s="307"/>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row>
    <row r="25" spans="1:79" s="303" customFormat="1" ht="13" x14ac:dyDescent="0.3">
      <c r="A25" s="301"/>
      <c r="B25" s="304" t="s">
        <v>1476</v>
      </c>
      <c r="C25" s="320" t="s">
        <v>1477</v>
      </c>
      <c r="D25" s="306"/>
      <c r="E25" s="397"/>
      <c r="F25" s="397"/>
      <c r="G25" s="397"/>
      <c r="H25" s="397"/>
      <c r="I25" s="397"/>
      <c r="J25" s="397"/>
      <c r="K25" s="397"/>
      <c r="L25" s="397"/>
      <c r="M25" s="397"/>
      <c r="N25" s="397"/>
      <c r="O25" s="306"/>
      <c r="P25" s="306"/>
      <c r="Q25" s="307"/>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row>
    <row r="26" spans="1:79" s="303" customFormat="1" ht="12.5" x14ac:dyDescent="0.25">
      <c r="A26" s="301"/>
      <c r="B26" s="304"/>
      <c r="C26" s="306"/>
      <c r="D26" s="306"/>
      <c r="E26" s="306"/>
      <c r="F26" s="306"/>
      <c r="G26" s="306"/>
      <c r="H26" s="306"/>
      <c r="I26" s="306"/>
      <c r="J26" s="306"/>
      <c r="K26" s="306"/>
      <c r="L26" s="306"/>
      <c r="M26" s="306"/>
      <c r="N26" s="306"/>
      <c r="O26" s="306"/>
      <c r="P26" s="306"/>
      <c r="Q26" s="307"/>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row>
    <row r="27" spans="1:79" s="402" customFormat="1" ht="65.5" thickBot="1" x14ac:dyDescent="0.4">
      <c r="A27" s="398"/>
      <c r="B27" s="399"/>
      <c r="C27" s="400"/>
      <c r="D27" s="400"/>
      <c r="E27" s="392" t="s">
        <v>1478</v>
      </c>
      <c r="F27" s="392" t="s">
        <v>1479</v>
      </c>
      <c r="G27" s="392" t="s">
        <v>1480</v>
      </c>
      <c r="H27" s="392" t="s">
        <v>1481</v>
      </c>
      <c r="I27" s="392" t="s">
        <v>1482</v>
      </c>
      <c r="J27" s="392" t="s">
        <v>1483</v>
      </c>
      <c r="K27" s="392" t="s">
        <v>1484</v>
      </c>
      <c r="L27" s="392" t="s">
        <v>1485</v>
      </c>
      <c r="M27" s="392" t="s">
        <v>1486</v>
      </c>
      <c r="N27" s="392" t="s">
        <v>1487</v>
      </c>
      <c r="O27" s="392" t="s">
        <v>94</v>
      </c>
      <c r="P27" s="392" t="s">
        <v>1668</v>
      </c>
      <c r="Q27" s="401"/>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8"/>
      <c r="BU27" s="398"/>
      <c r="BV27" s="398"/>
      <c r="BW27" s="398"/>
      <c r="BX27" s="398"/>
      <c r="BY27" s="398"/>
      <c r="BZ27" s="398"/>
      <c r="CA27" s="398"/>
    </row>
    <row r="28" spans="1:79" s="303" customFormat="1" ht="14" thickTop="1" thickBot="1" x14ac:dyDescent="0.35">
      <c r="A28" s="301"/>
      <c r="B28" s="304"/>
      <c r="C28" s="726" t="s">
        <v>1488</v>
      </c>
      <c r="D28" s="403" t="s">
        <v>553</v>
      </c>
      <c r="E28" s="404"/>
      <c r="F28" s="405">
        <v>1518.334521</v>
      </c>
      <c r="G28" s="405">
        <v>366.42574300000001</v>
      </c>
      <c r="H28" s="405"/>
      <c r="I28" s="405">
        <v>3110.5249739999999</v>
      </c>
      <c r="J28" s="405">
        <v>1052.5291199999999</v>
      </c>
      <c r="K28" s="405">
        <v>4020.3167189999999</v>
      </c>
      <c r="L28" s="405">
        <v>1328.1215999999999</v>
      </c>
      <c r="M28" s="405">
        <v>4264.8001290000002</v>
      </c>
      <c r="N28" s="405"/>
      <c r="O28" s="495">
        <f>SUM(E28:N28)</f>
        <v>15661.052806</v>
      </c>
      <c r="P28" s="558">
        <f t="shared" ref="P28:P36" si="0">O28/$O$37</f>
        <v>0.68588498914914531</v>
      </c>
      <c r="Q28" s="307"/>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row>
    <row r="29" spans="1:79" s="303" customFormat="1" ht="15.5" thickTop="1" thickBot="1" x14ac:dyDescent="0.4">
      <c r="A29" s="301"/>
      <c r="B29" s="304"/>
      <c r="C29" s="727"/>
      <c r="D29" s="208" t="s">
        <v>584</v>
      </c>
      <c r="E29" s="365"/>
      <c r="F29" s="406"/>
      <c r="G29" s="406">
        <v>14.909000000000001</v>
      </c>
      <c r="H29" s="406"/>
      <c r="I29" s="406">
        <v>141</v>
      </c>
      <c r="J29" s="406">
        <v>51.9</v>
      </c>
      <c r="K29" s="406"/>
      <c r="L29" s="406"/>
      <c r="M29" s="406"/>
      <c r="N29" s="406"/>
      <c r="O29" s="495">
        <f t="shared" ref="O29:O36" si="1">SUM(E29:N29)</f>
        <v>207.809</v>
      </c>
      <c r="P29" s="558">
        <f t="shared" si="0"/>
        <v>9.1011169859211531E-3</v>
      </c>
      <c r="Q29" s="307"/>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row>
    <row r="30" spans="1:79" s="303" customFormat="1" ht="15.5" thickTop="1" thickBot="1" x14ac:dyDescent="0.4">
      <c r="A30" s="301"/>
      <c r="B30" s="304"/>
      <c r="C30" s="727"/>
      <c r="D30" s="208" t="s">
        <v>3</v>
      </c>
      <c r="E30" s="365"/>
      <c r="F30" s="364">
        <v>2226.3438744100004</v>
      </c>
      <c r="G30" s="406">
        <v>209.10599999999999</v>
      </c>
      <c r="H30" s="406"/>
      <c r="I30" s="406">
        <v>522.25841400000002</v>
      </c>
      <c r="J30" s="406"/>
      <c r="K30" s="406">
        <v>180.00007400000004</v>
      </c>
      <c r="L30" s="406"/>
      <c r="M30" s="406"/>
      <c r="N30" s="406"/>
      <c r="O30" s="495">
        <f t="shared" si="1"/>
        <v>3137.7083624100001</v>
      </c>
      <c r="P30" s="558">
        <f t="shared" si="0"/>
        <v>0.13741777725698356</v>
      </c>
      <c r="Q30" s="307"/>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row>
    <row r="31" spans="1:79" s="303" customFormat="1" ht="15.5" thickTop="1" thickBot="1" x14ac:dyDescent="0.4">
      <c r="A31" s="301"/>
      <c r="B31" s="304"/>
      <c r="C31" s="727"/>
      <c r="D31" s="208" t="s">
        <v>574</v>
      </c>
      <c r="E31" s="365"/>
      <c r="F31" s="364">
        <v>372.49598563000001</v>
      </c>
      <c r="G31" s="406"/>
      <c r="H31" s="406"/>
      <c r="I31" s="406"/>
      <c r="J31" s="406"/>
      <c r="K31" s="406"/>
      <c r="L31" s="406"/>
      <c r="M31" s="406"/>
      <c r="N31" s="406"/>
      <c r="O31" s="495">
        <f t="shared" si="1"/>
        <v>372.49598563000001</v>
      </c>
      <c r="P31" s="558">
        <f t="shared" si="0"/>
        <v>1.6313680071626514E-2</v>
      </c>
      <c r="Q31" s="307"/>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row>
    <row r="32" spans="1:79" s="303" customFormat="1" ht="15.5" thickTop="1" thickBot="1" x14ac:dyDescent="0.4">
      <c r="A32" s="301"/>
      <c r="B32" s="304"/>
      <c r="C32" s="727"/>
      <c r="D32" s="208" t="s">
        <v>576</v>
      </c>
      <c r="E32" s="365"/>
      <c r="F32" s="407"/>
      <c r="G32" s="406">
        <v>65</v>
      </c>
      <c r="H32" s="406"/>
      <c r="I32" s="406">
        <v>0</v>
      </c>
      <c r="J32" s="406"/>
      <c r="K32" s="406"/>
      <c r="L32" s="406"/>
      <c r="M32" s="406"/>
      <c r="N32" s="406"/>
      <c r="O32" s="495">
        <f t="shared" si="1"/>
        <v>65</v>
      </c>
      <c r="P32" s="558">
        <f t="shared" si="0"/>
        <v>2.8467131071554888E-3</v>
      </c>
      <c r="Q32" s="307"/>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row>
    <row r="33" spans="1:79" s="303" customFormat="1" ht="15.5" thickTop="1" thickBot="1" x14ac:dyDescent="0.4">
      <c r="A33" s="301"/>
      <c r="B33" s="304"/>
      <c r="C33" s="727"/>
      <c r="D33" s="208" t="s">
        <v>276</v>
      </c>
      <c r="E33" s="365"/>
      <c r="F33" s="407"/>
      <c r="G33" s="406"/>
      <c r="H33" s="406"/>
      <c r="I33" s="406">
        <v>92.831819999999993</v>
      </c>
      <c r="J33" s="406">
        <v>556.99092115999997</v>
      </c>
      <c r="K33" s="406">
        <v>297.061824</v>
      </c>
      <c r="L33" s="406"/>
      <c r="M33" s="406">
        <v>118.73190099999999</v>
      </c>
      <c r="N33" s="406"/>
      <c r="O33" s="495">
        <f t="shared" si="1"/>
        <v>1065.6164661600001</v>
      </c>
      <c r="P33" s="558">
        <f t="shared" si="0"/>
        <v>4.6669297867975156E-2</v>
      </c>
      <c r="Q33" s="307"/>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row>
    <row r="34" spans="1:79" s="303" customFormat="1" ht="14" thickTop="1" thickBot="1" x14ac:dyDescent="0.35">
      <c r="A34" s="301"/>
      <c r="B34" s="304"/>
      <c r="C34" s="408" t="s">
        <v>1669</v>
      </c>
      <c r="D34" s="409" t="s">
        <v>283</v>
      </c>
      <c r="E34" s="410"/>
      <c r="F34" s="411"/>
      <c r="G34" s="411"/>
      <c r="H34" s="411"/>
      <c r="I34" s="411">
        <v>127.568</v>
      </c>
      <c r="J34" s="411"/>
      <c r="K34" s="411">
        <v>218.99357035520001</v>
      </c>
      <c r="L34" s="411"/>
      <c r="M34" s="411">
        <v>169.68363769999999</v>
      </c>
      <c r="N34" s="411"/>
      <c r="O34" s="495">
        <f t="shared" si="1"/>
        <v>516.24520805520001</v>
      </c>
      <c r="P34" s="558">
        <f t="shared" si="0"/>
        <v>2.260926154272231E-2</v>
      </c>
      <c r="Q34" s="307"/>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row>
    <row r="35" spans="1:79" s="303" customFormat="1" ht="15.5" thickTop="1" thickBot="1" x14ac:dyDescent="0.4">
      <c r="A35" s="301"/>
      <c r="B35" s="304"/>
      <c r="C35" s="726" t="s">
        <v>1670</v>
      </c>
      <c r="D35" s="412" t="s">
        <v>1671</v>
      </c>
      <c r="E35" s="404"/>
      <c r="F35" s="413"/>
      <c r="G35" s="413">
        <v>28.768999999999998</v>
      </c>
      <c r="H35" s="413"/>
      <c r="I35" s="413">
        <v>1157.9259999999999</v>
      </c>
      <c r="J35" s="413"/>
      <c r="K35" s="413">
        <v>164.45231390999999</v>
      </c>
      <c r="L35" s="413"/>
      <c r="M35" s="413">
        <v>28.368008190000001</v>
      </c>
      <c r="N35" s="413"/>
      <c r="O35" s="495">
        <f t="shared" si="1"/>
        <v>1379.5153220999998</v>
      </c>
      <c r="P35" s="558">
        <f t="shared" si="0"/>
        <v>6.0416682291444541E-2</v>
      </c>
      <c r="Q35" s="307"/>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row>
    <row r="36" spans="1:79" s="303" customFormat="1" ht="14" thickTop="1" thickBot="1" x14ac:dyDescent="0.35">
      <c r="A36" s="301"/>
      <c r="B36" s="304"/>
      <c r="C36" s="728"/>
      <c r="D36" s="414" t="s">
        <v>12</v>
      </c>
      <c r="E36" s="415"/>
      <c r="F36" s="416"/>
      <c r="G36" s="416"/>
      <c r="H36" s="416"/>
      <c r="I36" s="416">
        <v>29.843</v>
      </c>
      <c r="J36" s="416">
        <v>398.065</v>
      </c>
      <c r="K36" s="416"/>
      <c r="L36" s="416"/>
      <c r="M36" s="416"/>
      <c r="N36" s="416"/>
      <c r="O36" s="495">
        <f t="shared" si="1"/>
        <v>427.90800000000002</v>
      </c>
      <c r="P36" s="558">
        <f t="shared" si="0"/>
        <v>1.8740481727026012E-2</v>
      </c>
      <c r="Q36" s="307"/>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row>
    <row r="37" spans="1:79" s="303" customFormat="1" ht="13.5" thickTop="1" x14ac:dyDescent="0.3">
      <c r="A37" s="301"/>
      <c r="B37" s="304"/>
      <c r="C37" s="729" t="s">
        <v>1421</v>
      </c>
      <c r="D37" s="729"/>
      <c r="E37" s="417"/>
      <c r="F37" s="215">
        <f>SUM(F28:F36)</f>
        <v>4117.1743810400003</v>
      </c>
      <c r="G37" s="215">
        <f t="shared" ref="G37:M37" si="2">SUM(G28:G36)</f>
        <v>684.209743</v>
      </c>
      <c r="H37" s="215">
        <f t="shared" si="2"/>
        <v>0</v>
      </c>
      <c r="I37" s="215">
        <f t="shared" si="2"/>
        <v>5181.9522079999997</v>
      </c>
      <c r="J37" s="215">
        <f t="shared" si="2"/>
        <v>2059.48504116</v>
      </c>
      <c r="K37" s="215">
        <f t="shared" si="2"/>
        <v>4880.8245012652005</v>
      </c>
      <c r="L37" s="215">
        <f t="shared" si="2"/>
        <v>1328.1215999999999</v>
      </c>
      <c r="M37" s="215">
        <f t="shared" si="2"/>
        <v>4581.5836758900004</v>
      </c>
      <c r="N37" s="215"/>
      <c r="O37" s="215">
        <f>SUM(O28:O36)</f>
        <v>22833.3511503552</v>
      </c>
      <c r="P37" s="363">
        <f>SUM(P28:P36)</f>
        <v>1</v>
      </c>
      <c r="Q37" s="307"/>
      <c r="R37" s="418"/>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row>
    <row r="38" spans="1:79" s="303" customFormat="1" ht="12.5" x14ac:dyDescent="0.25">
      <c r="A38" s="301"/>
      <c r="B38" s="304"/>
      <c r="C38" s="306"/>
      <c r="D38" s="306"/>
      <c r="E38" s="306"/>
      <c r="F38" s="419"/>
      <c r="G38" s="419"/>
      <c r="H38" s="419"/>
      <c r="I38" s="419"/>
      <c r="J38" s="419"/>
      <c r="K38" s="419"/>
      <c r="L38" s="419"/>
      <c r="M38" s="419"/>
      <c r="N38" s="419"/>
      <c r="O38" s="306"/>
      <c r="P38" s="306"/>
      <c r="Q38" s="307"/>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row>
    <row r="39" spans="1:79" s="303" customFormat="1" ht="12.5" x14ac:dyDescent="0.25">
      <c r="A39" s="301"/>
      <c r="B39" s="304"/>
      <c r="C39" s="306"/>
      <c r="D39" s="306"/>
      <c r="E39" s="306"/>
      <c r="F39" s="419"/>
      <c r="G39" s="419"/>
      <c r="H39" s="419"/>
      <c r="I39" s="419"/>
      <c r="J39" s="419"/>
      <c r="K39" s="419"/>
      <c r="L39" s="419"/>
      <c r="M39" s="419"/>
      <c r="N39" s="419"/>
      <c r="O39" s="306"/>
      <c r="P39" s="306"/>
      <c r="Q39" s="307"/>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row>
    <row r="40" spans="1:79" s="303" customFormat="1" ht="12.5" x14ac:dyDescent="0.25">
      <c r="A40" s="301"/>
      <c r="B40" s="304"/>
      <c r="C40" s="306"/>
      <c r="D40" s="306"/>
      <c r="E40" s="306"/>
      <c r="F40" s="420"/>
      <c r="G40" s="420"/>
      <c r="H40" s="420"/>
      <c r="I40" s="420"/>
      <c r="J40" s="420"/>
      <c r="K40" s="420"/>
      <c r="L40" s="420"/>
      <c r="M40" s="420"/>
      <c r="N40" s="420"/>
      <c r="O40" s="306"/>
      <c r="P40" s="306"/>
      <c r="Q40" s="307"/>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row>
    <row r="41" spans="1:79" s="303" customFormat="1" x14ac:dyDescent="0.35">
      <c r="A41" s="301"/>
      <c r="B41" s="304" t="s">
        <v>1672</v>
      </c>
      <c r="C41" s="335" t="s">
        <v>1673</v>
      </c>
      <c r="D41" s="297"/>
      <c r="E41" s="297"/>
      <c r="F41" s="297"/>
      <c r="G41" s="297"/>
      <c r="H41" s="297"/>
      <c r="I41" s="306"/>
      <c r="J41" s="306"/>
      <c r="K41" s="306"/>
      <c r="L41" s="306"/>
      <c r="M41" s="306"/>
      <c r="N41" s="306"/>
      <c r="O41" s="306"/>
      <c r="P41" s="306"/>
      <c r="Q41" s="307"/>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row>
    <row r="42" spans="1:79" s="303" customFormat="1" x14ac:dyDescent="0.35">
      <c r="A42" s="301"/>
      <c r="B42" s="304"/>
      <c r="C42" s="297"/>
      <c r="D42" s="297"/>
      <c r="E42" s="297"/>
      <c r="F42" s="297"/>
      <c r="G42" s="297"/>
      <c r="H42" s="297"/>
      <c r="I42" s="306"/>
      <c r="J42" s="306"/>
      <c r="K42" s="306"/>
      <c r="L42" s="306"/>
      <c r="M42" s="306"/>
      <c r="N42" s="306"/>
      <c r="O42" s="306"/>
      <c r="P42" s="306"/>
      <c r="Q42" s="307"/>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row>
    <row r="43" spans="1:79" s="303" customFormat="1" ht="15.75" customHeight="1" thickBot="1" x14ac:dyDescent="0.4">
      <c r="A43" s="301"/>
      <c r="B43" s="304"/>
      <c r="C43" s="297"/>
      <c r="D43" s="297"/>
      <c r="E43" s="421" t="s">
        <v>1674</v>
      </c>
      <c r="F43" s="421" t="s">
        <v>1675</v>
      </c>
      <c r="G43" s="392" t="s">
        <v>1676</v>
      </c>
      <c r="H43" s="392" t="s">
        <v>1421</v>
      </c>
      <c r="I43" s="306"/>
      <c r="J43" s="306"/>
      <c r="K43" s="306"/>
      <c r="L43" s="306"/>
      <c r="M43" s="306"/>
      <c r="N43" s="306"/>
      <c r="O43" s="306"/>
      <c r="P43" s="306"/>
      <c r="Q43" s="307"/>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row>
    <row r="44" spans="1:79" s="303" customFormat="1" ht="15" customHeight="1" thickTop="1" x14ac:dyDescent="0.25">
      <c r="A44" s="301"/>
      <c r="B44" s="304"/>
      <c r="C44" s="726" t="s">
        <v>1488</v>
      </c>
      <c r="D44" s="412" t="s">
        <v>553</v>
      </c>
      <c r="E44" s="422">
        <v>15006.938</v>
      </c>
      <c r="F44" s="423">
        <v>654.11480599999959</v>
      </c>
      <c r="G44" s="405"/>
      <c r="H44" s="424">
        <f>E44+F44+G44</f>
        <v>15661.052806</v>
      </c>
      <c r="I44" s="425"/>
      <c r="J44" s="426"/>
      <c r="K44" s="306"/>
      <c r="L44" s="306"/>
      <c r="M44" s="306"/>
      <c r="N44" s="306"/>
      <c r="O44" s="306"/>
      <c r="P44" s="306"/>
      <c r="Q44" s="307"/>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row>
    <row r="45" spans="1:79" s="303" customFormat="1" ht="12.5" x14ac:dyDescent="0.25">
      <c r="A45" s="301"/>
      <c r="B45" s="304"/>
      <c r="C45" s="727"/>
      <c r="D45" s="185" t="s">
        <v>584</v>
      </c>
      <c r="E45" s="366"/>
      <c r="F45" s="423">
        <v>207.809</v>
      </c>
      <c r="G45" s="364"/>
      <c r="H45" s="427">
        <f t="shared" ref="H45:H52" si="3">E45+F45+G45</f>
        <v>207.809</v>
      </c>
      <c r="I45" s="425"/>
      <c r="J45" s="426"/>
      <c r="K45" s="306"/>
      <c r="L45" s="306"/>
      <c r="M45" s="306"/>
      <c r="N45" s="306"/>
      <c r="O45" s="306"/>
      <c r="P45" s="306"/>
      <c r="Q45" s="307"/>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row>
    <row r="46" spans="1:79" s="303" customFormat="1" ht="12.5" x14ac:dyDescent="0.25">
      <c r="A46" s="301"/>
      <c r="B46" s="304"/>
      <c r="C46" s="727"/>
      <c r="D46" s="185" t="s">
        <v>3</v>
      </c>
      <c r="E46" s="366">
        <v>302.93948899999998</v>
      </c>
      <c r="F46" s="423">
        <v>2834.7688734100002</v>
      </c>
      <c r="G46" s="364"/>
      <c r="H46" s="427">
        <f t="shared" si="3"/>
        <v>3137.7083624100001</v>
      </c>
      <c r="I46" s="425"/>
      <c r="J46" s="426"/>
      <c r="K46" s="306"/>
      <c r="L46" s="306"/>
      <c r="M46" s="306"/>
      <c r="N46" s="306"/>
      <c r="O46" s="306"/>
      <c r="P46" s="306"/>
      <c r="Q46" s="307"/>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row>
    <row r="47" spans="1:79" s="303" customFormat="1" x14ac:dyDescent="0.35">
      <c r="A47" s="301"/>
      <c r="B47" s="304"/>
      <c r="C47" s="727"/>
      <c r="D47" s="185" t="s">
        <v>574</v>
      </c>
      <c r="E47" s="407"/>
      <c r="F47" s="406">
        <v>372.49598563000001</v>
      </c>
      <c r="G47" s="364"/>
      <c r="H47" s="427">
        <f t="shared" si="3"/>
        <v>372.49598563000001</v>
      </c>
      <c r="I47" s="425"/>
      <c r="J47" s="426"/>
      <c r="K47" s="306"/>
      <c r="L47" s="306"/>
      <c r="M47" s="306"/>
      <c r="N47" s="306"/>
      <c r="O47" s="306"/>
      <c r="P47" s="306"/>
      <c r="Q47" s="307"/>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row>
    <row r="48" spans="1:79" s="303" customFormat="1" x14ac:dyDescent="0.35">
      <c r="A48" s="301"/>
      <c r="B48" s="304"/>
      <c r="C48" s="727"/>
      <c r="D48" s="185" t="s">
        <v>576</v>
      </c>
      <c r="E48" s="407"/>
      <c r="F48" s="406">
        <v>65</v>
      </c>
      <c r="G48" s="364"/>
      <c r="H48" s="427">
        <f t="shared" si="3"/>
        <v>65</v>
      </c>
      <c r="I48" s="425"/>
      <c r="J48" s="426"/>
      <c r="K48" s="306"/>
      <c r="L48" s="306"/>
      <c r="M48" s="306"/>
      <c r="N48" s="306"/>
      <c r="O48" s="306"/>
      <c r="P48" s="306"/>
      <c r="Q48" s="307"/>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row>
    <row r="49" spans="1:79" s="303" customFormat="1" ht="15" thickBot="1" x14ac:dyDescent="0.4">
      <c r="A49" s="301"/>
      <c r="B49" s="304"/>
      <c r="C49" s="727"/>
      <c r="D49" s="185" t="s">
        <v>276</v>
      </c>
      <c r="E49" s="407">
        <v>1065.6164659999999</v>
      </c>
      <c r="F49" s="406"/>
      <c r="G49" s="364"/>
      <c r="H49" s="427">
        <f t="shared" si="3"/>
        <v>1065.6164659999999</v>
      </c>
      <c r="I49" s="425"/>
      <c r="J49" s="426"/>
      <c r="K49" s="306"/>
      <c r="L49" s="306"/>
      <c r="M49" s="306"/>
      <c r="N49" s="306"/>
      <c r="O49" s="306"/>
      <c r="P49" s="306"/>
      <c r="Q49" s="307"/>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row>
    <row r="50" spans="1:79" s="303" customFormat="1" ht="13.5" thickTop="1" thickBot="1" x14ac:dyDescent="0.3">
      <c r="A50" s="301"/>
      <c r="B50" s="304"/>
      <c r="C50" s="408" t="s">
        <v>1669</v>
      </c>
      <c r="D50" s="409" t="s">
        <v>283</v>
      </c>
      <c r="E50" s="411"/>
      <c r="F50" s="411">
        <v>516.24520805520001</v>
      </c>
      <c r="G50" s="411"/>
      <c r="H50" s="428">
        <f t="shared" si="3"/>
        <v>516.24520805520001</v>
      </c>
      <c r="I50" s="425"/>
      <c r="J50" s="426"/>
      <c r="K50" s="306"/>
      <c r="L50" s="306"/>
      <c r="M50" s="306"/>
      <c r="N50" s="306"/>
      <c r="O50" s="306"/>
      <c r="P50" s="306"/>
      <c r="Q50" s="307"/>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row>
    <row r="51" spans="1:79" s="303" customFormat="1" ht="15" thickTop="1" x14ac:dyDescent="0.35">
      <c r="A51" s="301"/>
      <c r="B51" s="304"/>
      <c r="C51" s="726" t="s">
        <v>1670</v>
      </c>
      <c r="D51" s="412" t="s">
        <v>1671</v>
      </c>
      <c r="E51" s="407"/>
      <c r="F51" s="406">
        <v>1379.5153220999998</v>
      </c>
      <c r="G51" s="405"/>
      <c r="H51" s="424">
        <f t="shared" si="3"/>
        <v>1379.5153220999998</v>
      </c>
      <c r="I51" s="425"/>
      <c r="J51" s="426"/>
      <c r="K51" s="306"/>
      <c r="L51" s="306"/>
      <c r="M51" s="306"/>
      <c r="N51" s="306"/>
      <c r="O51" s="306"/>
      <c r="P51" s="306"/>
      <c r="Q51" s="307"/>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row>
    <row r="52" spans="1:79" s="303" customFormat="1" ht="13" thickBot="1" x14ac:dyDescent="0.3">
      <c r="A52" s="301"/>
      <c r="B52" s="304"/>
      <c r="C52" s="728"/>
      <c r="D52" s="429" t="s">
        <v>12</v>
      </c>
      <c r="E52" s="430"/>
      <c r="F52" s="430">
        <v>427.90800000000002</v>
      </c>
      <c r="G52" s="430"/>
      <c r="H52" s="431">
        <f t="shared" si="3"/>
        <v>427.90800000000002</v>
      </c>
      <c r="I52" s="425"/>
      <c r="J52" s="426"/>
      <c r="K52" s="306"/>
      <c r="L52" s="306"/>
      <c r="M52" s="306"/>
      <c r="N52" s="306"/>
      <c r="O52" s="306"/>
      <c r="P52" s="306"/>
      <c r="Q52" s="307"/>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row>
    <row r="53" spans="1:79" s="303" customFormat="1" ht="15.75" customHeight="1" thickTop="1" x14ac:dyDescent="0.3">
      <c r="A53" s="301"/>
      <c r="B53" s="304"/>
      <c r="C53" s="730" t="s">
        <v>1421</v>
      </c>
      <c r="D53" s="731"/>
      <c r="E53" s="432">
        <f>SUM(E44:E52)</f>
        <v>16375.493955</v>
      </c>
      <c r="F53" s="432">
        <f>SUM(F44:F52)</f>
        <v>6457.8571951952008</v>
      </c>
      <c r="G53" s="432">
        <v>0</v>
      </c>
      <c r="H53" s="432">
        <f>SUM(H44:H52)</f>
        <v>22833.351150195198</v>
      </c>
      <c r="I53" s="306"/>
      <c r="J53" s="426"/>
      <c r="K53" s="306"/>
      <c r="L53" s="306"/>
      <c r="M53" s="306"/>
      <c r="N53" s="306"/>
      <c r="O53" s="306"/>
      <c r="P53" s="306"/>
      <c r="Q53" s="307"/>
      <c r="R53" s="418"/>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row>
    <row r="54" spans="1:79" s="303" customFormat="1" x14ac:dyDescent="0.35">
      <c r="A54" s="301"/>
      <c r="B54" s="304"/>
      <c r="C54" s="297"/>
      <c r="D54" s="297"/>
      <c r="E54" s="433"/>
      <c r="F54" s="433"/>
      <c r="G54" s="297"/>
      <c r="H54" s="297"/>
      <c r="I54" s="297"/>
      <c r="J54" s="297"/>
      <c r="K54" s="297"/>
      <c r="L54" s="297"/>
      <c r="M54" s="297"/>
      <c r="N54" s="297"/>
      <c r="O54" s="306"/>
      <c r="P54" s="306"/>
      <c r="Q54" s="307"/>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row>
    <row r="55" spans="1:79" s="303" customFormat="1" x14ac:dyDescent="0.35">
      <c r="A55" s="301"/>
      <c r="B55" s="304"/>
      <c r="C55" s="306"/>
      <c r="D55" s="297"/>
      <c r="E55" s="297"/>
      <c r="F55" s="297"/>
      <c r="G55" s="297"/>
      <c r="H55" s="297"/>
      <c r="I55" s="297"/>
      <c r="J55" s="297"/>
      <c r="K55" s="297"/>
      <c r="L55" s="297"/>
      <c r="M55" s="297"/>
      <c r="N55" s="297"/>
      <c r="O55" s="306"/>
      <c r="P55" s="306"/>
      <c r="Q55" s="307"/>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row>
    <row r="56" spans="1:79" s="303" customFormat="1" x14ac:dyDescent="0.35">
      <c r="A56" s="301"/>
      <c r="B56" s="304" t="s">
        <v>1677</v>
      </c>
      <c r="C56" s="335" t="s">
        <v>1678</v>
      </c>
      <c r="D56" s="297"/>
      <c r="E56" s="297"/>
      <c r="F56" s="297"/>
      <c r="G56" s="297"/>
      <c r="H56" s="297"/>
      <c r="I56" s="297"/>
      <c r="J56" s="297"/>
      <c r="K56" s="297"/>
      <c r="L56" s="297"/>
      <c r="M56" s="297"/>
      <c r="N56" s="297"/>
      <c r="O56" s="306"/>
      <c r="P56" s="306"/>
      <c r="Q56" s="307"/>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row>
    <row r="57" spans="1:79" s="303" customFormat="1" ht="65" x14ac:dyDescent="0.35">
      <c r="A57" s="301"/>
      <c r="B57" s="304"/>
      <c r="C57" s="297"/>
      <c r="D57" s="306"/>
      <c r="E57" s="220" t="s">
        <v>1661</v>
      </c>
      <c r="F57" s="220" t="s">
        <v>1679</v>
      </c>
      <c r="G57" s="297"/>
      <c r="H57" s="297"/>
      <c r="I57" s="297"/>
      <c r="J57" s="297"/>
      <c r="K57" s="297"/>
      <c r="L57" s="297"/>
      <c r="M57" s="297"/>
      <c r="N57" s="297"/>
      <c r="O57" s="306"/>
      <c r="P57" s="306"/>
      <c r="Q57" s="307"/>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row>
    <row r="58" spans="1:79" s="402" customFormat="1" x14ac:dyDescent="0.35">
      <c r="A58" s="398"/>
      <c r="B58" s="399"/>
      <c r="C58" s="724" t="s">
        <v>1346</v>
      </c>
      <c r="D58" s="725" t="s">
        <v>1346</v>
      </c>
      <c r="E58" s="545">
        <v>1650.5733510800014</v>
      </c>
      <c r="F58" s="434">
        <f>E58/$E$73</f>
        <v>0.1053935198782798</v>
      </c>
      <c r="G58" s="435"/>
      <c r="H58" s="436"/>
      <c r="I58" s="435"/>
      <c r="J58" s="435"/>
      <c r="K58" s="435"/>
      <c r="L58" s="435"/>
      <c r="M58" s="435"/>
      <c r="N58" s="435"/>
      <c r="O58" s="436"/>
      <c r="P58" s="436"/>
      <c r="Q58" s="401"/>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8"/>
      <c r="BR58" s="398"/>
      <c r="BS58" s="398"/>
      <c r="BT58" s="398"/>
      <c r="BU58" s="398"/>
      <c r="BV58" s="398"/>
      <c r="BW58" s="398"/>
      <c r="BX58" s="398"/>
      <c r="BY58" s="398"/>
      <c r="BZ58" s="398"/>
      <c r="CA58" s="398"/>
    </row>
    <row r="59" spans="1:79" s="402" customFormat="1" x14ac:dyDescent="0.35">
      <c r="A59" s="398"/>
      <c r="B59" s="399"/>
      <c r="C59" s="556" t="s">
        <v>1347</v>
      </c>
      <c r="D59" s="557"/>
      <c r="E59" s="546">
        <v>706.53167286999974</v>
      </c>
      <c r="F59" s="434">
        <f t="shared" ref="F59:F72" si="4">E59/$E$73</f>
        <v>4.5113935627602061E-2</v>
      </c>
      <c r="G59" s="435"/>
      <c r="H59" s="436"/>
      <c r="I59" s="435"/>
      <c r="J59" s="435"/>
      <c r="K59" s="435"/>
      <c r="L59" s="435"/>
      <c r="M59" s="435"/>
      <c r="N59" s="435"/>
      <c r="O59" s="436"/>
      <c r="P59" s="436"/>
      <c r="Q59" s="401"/>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398"/>
      <c r="BX59" s="398"/>
      <c r="BY59" s="398"/>
      <c r="BZ59" s="398"/>
      <c r="CA59" s="398"/>
    </row>
    <row r="60" spans="1:79" s="402" customFormat="1" x14ac:dyDescent="0.35">
      <c r="A60" s="398"/>
      <c r="B60" s="399"/>
      <c r="C60" s="724" t="s">
        <v>1348</v>
      </c>
      <c r="D60" s="725" t="s">
        <v>1348</v>
      </c>
      <c r="E60" s="546">
        <v>436.6566096800002</v>
      </c>
      <c r="F60" s="434">
        <f t="shared" si="4"/>
        <v>2.7881691560195796E-2</v>
      </c>
      <c r="G60" s="435"/>
      <c r="H60" s="435"/>
      <c r="I60" s="435"/>
      <c r="J60" s="435"/>
      <c r="K60" s="435"/>
      <c r="L60" s="435"/>
      <c r="M60" s="435"/>
      <c r="N60" s="435"/>
      <c r="O60" s="436"/>
      <c r="P60" s="436"/>
      <c r="Q60" s="401"/>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row>
    <row r="61" spans="1:79" s="402" customFormat="1" x14ac:dyDescent="0.35">
      <c r="A61" s="398"/>
      <c r="B61" s="399"/>
      <c r="C61" s="724" t="s">
        <v>1349</v>
      </c>
      <c r="D61" s="725" t="s">
        <v>1349</v>
      </c>
      <c r="E61" s="546">
        <v>629.75739571999964</v>
      </c>
      <c r="F61" s="434">
        <f t="shared" si="4"/>
        <v>4.0211692840479228E-2</v>
      </c>
      <c r="G61" s="435"/>
      <c r="H61" s="435"/>
      <c r="I61" s="435"/>
      <c r="J61" s="435"/>
      <c r="K61" s="435"/>
      <c r="L61" s="435"/>
      <c r="M61" s="435"/>
      <c r="N61" s="435"/>
      <c r="O61" s="436"/>
      <c r="P61" s="436"/>
      <c r="Q61" s="401"/>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row>
    <row r="62" spans="1:79" s="402" customFormat="1" x14ac:dyDescent="0.35">
      <c r="A62" s="398"/>
      <c r="B62" s="399"/>
      <c r="C62" s="724" t="s">
        <v>1350</v>
      </c>
      <c r="D62" s="725" t="s">
        <v>1350</v>
      </c>
      <c r="E62" s="546">
        <v>36.266576120000003</v>
      </c>
      <c r="F62" s="434">
        <f t="shared" si="4"/>
        <v>2.3157178132794821E-3</v>
      </c>
      <c r="G62" s="437"/>
      <c r="H62" s="437"/>
      <c r="I62" s="437"/>
      <c r="J62" s="435"/>
      <c r="K62" s="435"/>
      <c r="L62" s="437"/>
      <c r="M62" s="437"/>
      <c r="N62" s="437"/>
      <c r="O62" s="436"/>
      <c r="P62" s="436"/>
      <c r="Q62" s="401"/>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398"/>
      <c r="BY62" s="398"/>
      <c r="BZ62" s="398"/>
      <c r="CA62" s="398"/>
    </row>
    <row r="63" spans="1:79" s="402" customFormat="1" x14ac:dyDescent="0.35">
      <c r="A63" s="398"/>
      <c r="B63" s="399"/>
      <c r="C63" s="724" t="s">
        <v>1351</v>
      </c>
      <c r="D63" s="725" t="s">
        <v>1351</v>
      </c>
      <c r="E63" s="546">
        <v>1262.2442821599998</v>
      </c>
      <c r="F63" s="434">
        <f t="shared" si="4"/>
        <v>8.0597670958415371E-2</v>
      </c>
      <c r="G63" s="435"/>
      <c r="H63" s="435"/>
      <c r="I63" s="435"/>
      <c r="J63" s="435"/>
      <c r="K63" s="435"/>
      <c r="L63" s="435"/>
      <c r="M63" s="435"/>
      <c r="N63" s="435"/>
      <c r="O63" s="436"/>
      <c r="P63" s="436"/>
      <c r="Q63" s="401"/>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398"/>
      <c r="BY63" s="398"/>
      <c r="BZ63" s="398"/>
      <c r="CA63" s="398"/>
    </row>
    <row r="64" spans="1:79" s="402" customFormat="1" x14ac:dyDescent="0.35">
      <c r="A64" s="398"/>
      <c r="B64" s="399"/>
      <c r="C64" s="724" t="s">
        <v>1352</v>
      </c>
      <c r="D64" s="725" t="s">
        <v>1352</v>
      </c>
      <c r="E64" s="546">
        <v>1513.34094495</v>
      </c>
      <c r="F64" s="434">
        <f t="shared" si="4"/>
        <v>9.6630863972110723E-2</v>
      </c>
      <c r="G64" s="435"/>
      <c r="H64" s="435"/>
      <c r="I64" s="435"/>
      <c r="J64" s="435"/>
      <c r="K64" s="435"/>
      <c r="L64" s="435"/>
      <c r="M64" s="435"/>
      <c r="N64" s="435"/>
      <c r="O64" s="436"/>
      <c r="P64" s="436"/>
      <c r="Q64" s="401"/>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398"/>
      <c r="BY64" s="398"/>
      <c r="BZ64" s="398"/>
      <c r="CA64" s="398"/>
    </row>
    <row r="65" spans="1:79" s="402" customFormat="1" x14ac:dyDescent="0.35">
      <c r="A65" s="398"/>
      <c r="B65" s="399"/>
      <c r="C65" s="724" t="s">
        <v>1353</v>
      </c>
      <c r="D65" s="725" t="s">
        <v>1353</v>
      </c>
      <c r="E65" s="546">
        <v>2532.19652481</v>
      </c>
      <c r="F65" s="434">
        <f t="shared" si="4"/>
        <v>0.16168751579483034</v>
      </c>
      <c r="G65" s="435"/>
      <c r="H65" s="435"/>
      <c r="I65" s="435"/>
      <c r="J65" s="435"/>
      <c r="K65" s="435"/>
      <c r="L65" s="435"/>
      <c r="M65" s="435"/>
      <c r="N65" s="435"/>
      <c r="O65" s="436"/>
      <c r="P65" s="436"/>
      <c r="Q65" s="401"/>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398"/>
      <c r="BY65" s="398"/>
      <c r="BZ65" s="398"/>
      <c r="CA65" s="398"/>
    </row>
    <row r="66" spans="1:79" s="402" customFormat="1" x14ac:dyDescent="0.35">
      <c r="A66" s="398"/>
      <c r="B66" s="399"/>
      <c r="C66" s="724" t="s">
        <v>1354</v>
      </c>
      <c r="D66" s="725" t="s">
        <v>1354</v>
      </c>
      <c r="E66" s="546">
        <v>631.23421340000016</v>
      </c>
      <c r="F66" s="434">
        <f t="shared" si="4"/>
        <v>4.0305991596370258E-2</v>
      </c>
      <c r="G66" s="435"/>
      <c r="H66" s="435"/>
      <c r="I66" s="435"/>
      <c r="J66" s="435"/>
      <c r="K66" s="435"/>
      <c r="L66" s="435"/>
      <c r="M66" s="435"/>
      <c r="N66" s="435"/>
      <c r="O66" s="436"/>
      <c r="P66" s="436"/>
      <c r="Q66" s="401"/>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row>
    <row r="67" spans="1:79" s="402" customFormat="1" x14ac:dyDescent="0.35">
      <c r="A67" s="398"/>
      <c r="B67" s="399"/>
      <c r="C67" s="724" t="s">
        <v>1355</v>
      </c>
      <c r="D67" s="725" t="s">
        <v>1355</v>
      </c>
      <c r="E67" s="546">
        <v>1028.1355573600003</v>
      </c>
      <c r="F67" s="434">
        <f t="shared" si="4"/>
        <v>6.5649203188265615E-2</v>
      </c>
      <c r="G67" s="435"/>
      <c r="H67" s="435"/>
      <c r="I67" s="435"/>
      <c r="J67" s="435"/>
      <c r="K67" s="435"/>
      <c r="L67" s="435"/>
      <c r="M67" s="435"/>
      <c r="N67" s="435"/>
      <c r="O67" s="436"/>
      <c r="P67" s="436"/>
      <c r="Q67" s="401"/>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row>
    <row r="68" spans="1:79" s="402" customFormat="1" x14ac:dyDescent="0.35">
      <c r="A68" s="398"/>
      <c r="B68" s="399"/>
      <c r="C68" s="724" t="s">
        <v>1356</v>
      </c>
      <c r="D68" s="725" t="s">
        <v>1356</v>
      </c>
      <c r="E68" s="546">
        <v>1552.7735268000001</v>
      </c>
      <c r="F68" s="434">
        <f t="shared" si="4"/>
        <v>9.9148739712889261E-2</v>
      </c>
      <c r="G68" s="435"/>
      <c r="H68" s="435"/>
      <c r="I68" s="435"/>
      <c r="J68" s="435"/>
      <c r="K68" s="435"/>
      <c r="L68" s="435"/>
      <c r="M68" s="435"/>
      <c r="N68" s="435"/>
      <c r="O68" s="436"/>
      <c r="P68" s="436"/>
      <c r="Q68" s="401"/>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398"/>
      <c r="BY68" s="398"/>
      <c r="BZ68" s="398"/>
      <c r="CA68" s="398"/>
    </row>
    <row r="69" spans="1:79" s="402" customFormat="1" x14ac:dyDescent="0.35">
      <c r="A69" s="398"/>
      <c r="B69" s="399"/>
      <c r="C69" s="734" t="s">
        <v>1357</v>
      </c>
      <c r="D69" s="725" t="s">
        <v>1357</v>
      </c>
      <c r="E69" s="546">
        <v>626.64036331999989</v>
      </c>
      <c r="F69" s="434">
        <f t="shared" si="4"/>
        <v>4.0012661990989469E-2</v>
      </c>
      <c r="G69" s="435"/>
      <c r="H69" s="435"/>
      <c r="I69" s="435"/>
      <c r="J69" s="435"/>
      <c r="K69" s="435"/>
      <c r="L69" s="435"/>
      <c r="M69" s="435"/>
      <c r="N69" s="435"/>
      <c r="O69" s="436"/>
      <c r="P69" s="436"/>
      <c r="Q69" s="401"/>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398"/>
      <c r="BY69" s="398"/>
      <c r="BZ69" s="398"/>
      <c r="CA69" s="398"/>
    </row>
    <row r="70" spans="1:79" s="402" customFormat="1" x14ac:dyDescent="0.35">
      <c r="A70" s="398"/>
      <c r="B70" s="399"/>
      <c r="C70" s="724" t="s">
        <v>1358</v>
      </c>
      <c r="D70" s="725" t="s">
        <v>1358</v>
      </c>
      <c r="E70" s="546">
        <v>1522.3993320399993</v>
      </c>
      <c r="F70" s="434">
        <f t="shared" si="4"/>
        <v>9.7209266197743602E-2</v>
      </c>
      <c r="G70" s="435"/>
      <c r="H70" s="435"/>
      <c r="I70" s="435"/>
      <c r="J70" s="435"/>
      <c r="K70" s="435"/>
      <c r="L70" s="435"/>
      <c r="M70" s="435"/>
      <c r="N70" s="435"/>
      <c r="O70" s="436"/>
      <c r="P70" s="436"/>
      <c r="Q70" s="401"/>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row>
    <row r="71" spans="1:79" s="402" customFormat="1" x14ac:dyDescent="0.35">
      <c r="A71" s="398"/>
      <c r="B71" s="399"/>
      <c r="C71" s="724" t="s">
        <v>1359</v>
      </c>
      <c r="D71" s="725" t="s">
        <v>1359</v>
      </c>
      <c r="E71" s="546">
        <v>13.96710843</v>
      </c>
      <c r="F71" s="434">
        <f t="shared" si="4"/>
        <v>8.9183720250669808E-4</v>
      </c>
      <c r="G71" s="435"/>
      <c r="H71" s="435"/>
      <c r="I71" s="435"/>
      <c r="J71" s="435"/>
      <c r="K71" s="435"/>
      <c r="L71" s="435"/>
      <c r="M71" s="435"/>
      <c r="N71" s="435"/>
      <c r="O71" s="436"/>
      <c r="P71" s="436"/>
      <c r="Q71" s="401"/>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row>
    <row r="72" spans="1:79" s="402" customFormat="1" x14ac:dyDescent="0.35">
      <c r="A72" s="398"/>
      <c r="B72" s="399"/>
      <c r="C72" s="724" t="s">
        <v>1360</v>
      </c>
      <c r="D72" s="725" t="s">
        <v>1360</v>
      </c>
      <c r="E72" s="546">
        <v>1518.33412191</v>
      </c>
      <c r="F72" s="434">
        <f t="shared" si="4"/>
        <v>9.694969166604217E-2</v>
      </c>
      <c r="G72" s="435"/>
      <c r="H72" s="435"/>
      <c r="I72" s="435"/>
      <c r="J72" s="435"/>
      <c r="K72" s="435"/>
      <c r="L72" s="435"/>
      <c r="M72" s="435"/>
      <c r="N72" s="435"/>
      <c r="O72" s="436"/>
      <c r="P72" s="436"/>
      <c r="Q72" s="401"/>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row>
    <row r="73" spans="1:79" s="402" customFormat="1" x14ac:dyDescent="0.35">
      <c r="A73" s="398"/>
      <c r="B73" s="399"/>
      <c r="C73" s="735" t="s">
        <v>1421</v>
      </c>
      <c r="D73" s="735"/>
      <c r="E73" s="438">
        <f>SUM(E58:E72)</f>
        <v>15661.051580650003</v>
      </c>
      <c r="F73" s="439">
        <f>SUM(F58:F72)</f>
        <v>1</v>
      </c>
      <c r="G73" s="435"/>
      <c r="H73" s="436"/>
      <c r="I73" s="436"/>
      <c r="J73" s="435"/>
      <c r="K73" s="435"/>
      <c r="L73" s="435"/>
      <c r="M73" s="435"/>
      <c r="N73" s="435"/>
      <c r="O73" s="436"/>
      <c r="P73" s="436"/>
      <c r="Q73" s="401"/>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398"/>
      <c r="BY73" s="398"/>
      <c r="BZ73" s="398"/>
      <c r="CA73" s="398"/>
    </row>
    <row r="74" spans="1:79" s="303" customFormat="1" ht="12.5" x14ac:dyDescent="0.25">
      <c r="A74" s="301"/>
      <c r="B74" s="304"/>
      <c r="C74" s="305"/>
      <c r="D74" s="305"/>
      <c r="E74" s="306"/>
      <c r="F74" s="306"/>
      <c r="G74" s="306"/>
      <c r="H74" s="306"/>
      <c r="I74" s="306"/>
      <c r="J74" s="306"/>
      <c r="K74" s="306"/>
      <c r="L74" s="306"/>
      <c r="M74" s="306"/>
      <c r="N74" s="306"/>
      <c r="O74" s="306"/>
      <c r="P74" s="306"/>
      <c r="Q74" s="307"/>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row>
    <row r="75" spans="1:79" s="303" customFormat="1" ht="12.5" x14ac:dyDescent="0.25">
      <c r="A75" s="301"/>
      <c r="B75" s="304"/>
      <c r="C75" s="305"/>
      <c r="D75" s="305"/>
      <c r="E75" s="306"/>
      <c r="F75" s="306"/>
      <c r="G75" s="306"/>
      <c r="H75" s="306"/>
      <c r="I75" s="306"/>
      <c r="J75" s="306"/>
      <c r="K75" s="306"/>
      <c r="L75" s="306"/>
      <c r="M75" s="306"/>
      <c r="N75" s="306"/>
      <c r="O75" s="306"/>
      <c r="P75" s="306"/>
      <c r="Q75" s="307"/>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row>
    <row r="76" spans="1:79" x14ac:dyDescent="0.35">
      <c r="B76" s="304" t="s">
        <v>1680</v>
      </c>
      <c r="C76" s="320" t="s">
        <v>1681</v>
      </c>
      <c r="D76" s="297"/>
      <c r="E76" s="297"/>
      <c r="F76" s="297"/>
      <c r="G76" s="297"/>
      <c r="H76" s="297"/>
      <c r="I76" s="297"/>
      <c r="J76" s="297"/>
      <c r="K76" s="297"/>
      <c r="L76" s="297"/>
      <c r="M76" s="297"/>
      <c r="N76" s="297"/>
      <c r="O76" s="297"/>
      <c r="P76" s="297"/>
      <c r="Q76" s="298"/>
    </row>
    <row r="77" spans="1:79" x14ac:dyDescent="0.35">
      <c r="B77" s="440"/>
      <c r="C77" s="297"/>
      <c r="D77" s="297"/>
      <c r="E77" s="297"/>
      <c r="F77" s="297"/>
      <c r="G77" s="297"/>
      <c r="H77" s="297"/>
      <c r="I77" s="297"/>
      <c r="J77" s="297"/>
      <c r="K77" s="297"/>
      <c r="L77" s="297"/>
      <c r="M77" s="297"/>
      <c r="N77" s="297"/>
      <c r="O77" s="297"/>
      <c r="P77" s="297"/>
      <c r="Q77" s="298"/>
    </row>
    <row r="78" spans="1:79" ht="39" x14ac:dyDescent="0.35">
      <c r="B78" s="304"/>
      <c r="C78" s="297"/>
      <c r="D78" s="392" t="s">
        <v>1668</v>
      </c>
      <c r="E78" s="323"/>
      <c r="F78" s="297"/>
      <c r="G78" s="297"/>
      <c r="H78" s="297"/>
      <c r="I78" s="297"/>
      <c r="J78" s="297"/>
      <c r="K78" s="297"/>
      <c r="L78" s="297"/>
      <c r="M78" s="297"/>
      <c r="N78" s="297"/>
      <c r="O78" s="297"/>
      <c r="P78" s="297"/>
      <c r="Q78" s="298"/>
    </row>
    <row r="79" spans="1:79" x14ac:dyDescent="0.35">
      <c r="B79" s="304"/>
      <c r="C79" s="310" t="s">
        <v>1636</v>
      </c>
      <c r="D79" s="333">
        <v>0.6966</v>
      </c>
      <c r="E79" s="297"/>
      <c r="F79" s="297"/>
      <c r="G79" s="297"/>
      <c r="H79" s="297"/>
      <c r="I79" s="297"/>
      <c r="J79" s="297"/>
      <c r="K79" s="297"/>
      <c r="L79" s="297"/>
      <c r="M79" s="297"/>
      <c r="N79" s="297"/>
      <c r="O79" s="297"/>
      <c r="P79" s="297"/>
      <c r="Q79" s="298"/>
    </row>
    <row r="80" spans="1:79" x14ac:dyDescent="0.35">
      <c r="B80" s="304"/>
      <c r="C80" s="310" t="s">
        <v>1637</v>
      </c>
      <c r="D80" s="333"/>
      <c r="E80" s="297"/>
      <c r="F80" s="297"/>
      <c r="G80" s="297"/>
      <c r="H80" s="297"/>
      <c r="I80" s="297"/>
      <c r="J80" s="297"/>
      <c r="K80" s="297"/>
      <c r="L80" s="297"/>
      <c r="M80" s="297"/>
      <c r="N80" s="297"/>
      <c r="O80" s="297"/>
      <c r="P80" s="297"/>
      <c r="Q80" s="298"/>
    </row>
    <row r="81" spans="2:17" x14ac:dyDescent="0.35">
      <c r="B81" s="304"/>
      <c r="C81" s="310" t="s">
        <v>1682</v>
      </c>
      <c r="D81" s="333">
        <v>0.28639999999999999</v>
      </c>
      <c r="E81" s="297"/>
      <c r="F81" s="297"/>
      <c r="G81" s="297"/>
      <c r="H81" s="297"/>
      <c r="I81" s="297"/>
      <c r="J81" s="297"/>
      <c r="K81" s="297"/>
      <c r="L81" s="297"/>
      <c r="M81" s="297"/>
      <c r="N81" s="297"/>
      <c r="O81" s="297"/>
      <c r="P81" s="297"/>
      <c r="Q81" s="298"/>
    </row>
    <row r="82" spans="2:17" x14ac:dyDescent="0.35">
      <c r="B82" s="304"/>
      <c r="C82" s="310" t="s">
        <v>1683</v>
      </c>
      <c r="D82" s="441"/>
      <c r="E82" s="297"/>
      <c r="F82" s="297"/>
      <c r="G82" s="297"/>
      <c r="H82" s="297"/>
      <c r="I82" s="297"/>
      <c r="J82" s="297"/>
      <c r="K82" s="297"/>
      <c r="L82" s="297"/>
      <c r="M82" s="297"/>
      <c r="N82" s="297"/>
      <c r="O82" s="297"/>
      <c r="P82" s="297"/>
      <c r="Q82" s="298"/>
    </row>
    <row r="83" spans="2:17" s="64" customFormat="1" x14ac:dyDescent="0.35">
      <c r="B83" s="304"/>
      <c r="C83" s="310" t="s">
        <v>92</v>
      </c>
      <c r="D83" s="333">
        <v>1.7000000000000001E-2</v>
      </c>
      <c r="E83" s="327"/>
      <c r="F83" s="327"/>
      <c r="G83" s="327"/>
      <c r="H83" s="327"/>
      <c r="I83" s="327"/>
      <c r="J83" s="327"/>
      <c r="K83" s="327"/>
      <c r="L83" s="327"/>
      <c r="M83" s="327"/>
      <c r="N83" s="327"/>
      <c r="O83" s="327"/>
      <c r="P83" s="327"/>
      <c r="Q83" s="353"/>
    </row>
    <row r="84" spans="2:17" x14ac:dyDescent="0.35">
      <c r="B84" s="350"/>
      <c r="C84" s="310" t="s">
        <v>1471</v>
      </c>
      <c r="D84" s="342"/>
      <c r="E84" s="327"/>
      <c r="F84" s="297"/>
      <c r="G84" s="297"/>
      <c r="H84" s="297"/>
      <c r="I84" s="297"/>
      <c r="J84" s="297"/>
      <c r="K84" s="297"/>
      <c r="L84" s="297"/>
      <c r="M84" s="297"/>
      <c r="N84" s="297"/>
      <c r="O84" s="297"/>
      <c r="P84" s="297"/>
      <c r="Q84" s="298"/>
    </row>
    <row r="85" spans="2:17" x14ac:dyDescent="0.35">
      <c r="B85" s="350"/>
      <c r="C85" s="327"/>
      <c r="D85" s="327"/>
      <c r="E85" s="327"/>
      <c r="F85" s="305"/>
      <c r="G85" s="297"/>
      <c r="H85" s="297"/>
      <c r="I85" s="297"/>
      <c r="J85" s="297"/>
      <c r="K85" s="297"/>
      <c r="L85" s="297"/>
      <c r="M85" s="297"/>
      <c r="N85" s="297"/>
      <c r="O85" s="297"/>
      <c r="P85" s="297"/>
      <c r="Q85" s="298"/>
    </row>
    <row r="86" spans="2:17" x14ac:dyDescent="0.35">
      <c r="B86" s="350"/>
      <c r="C86" s="327"/>
      <c r="D86" s="327"/>
      <c r="E86" s="327"/>
      <c r="F86" s="305"/>
      <c r="G86" s="297"/>
      <c r="H86" s="297"/>
      <c r="I86" s="297"/>
      <c r="J86" s="297"/>
      <c r="K86" s="297"/>
      <c r="L86" s="297"/>
      <c r="M86" s="297"/>
      <c r="N86" s="297"/>
      <c r="O86" s="297"/>
      <c r="P86" s="297"/>
      <c r="Q86" s="298"/>
    </row>
    <row r="87" spans="2:17" x14ac:dyDescent="0.35">
      <c r="B87" s="304" t="s">
        <v>1684</v>
      </c>
      <c r="C87" s="320" t="s">
        <v>1685</v>
      </c>
      <c r="D87" s="297"/>
      <c r="E87" s="297"/>
      <c r="F87" s="297"/>
      <c r="G87" s="297"/>
      <c r="H87" s="297"/>
      <c r="I87" s="297"/>
      <c r="J87" s="297"/>
      <c r="K87" s="297"/>
      <c r="L87" s="297"/>
      <c r="M87" s="297"/>
      <c r="N87" s="297"/>
      <c r="O87" s="297"/>
      <c r="P87" s="297"/>
      <c r="Q87" s="298"/>
    </row>
    <row r="88" spans="2:17" x14ac:dyDescent="0.35">
      <c r="B88" s="440"/>
      <c r="C88" s="297"/>
      <c r="D88" s="297"/>
      <c r="E88" s="297"/>
      <c r="F88" s="297"/>
      <c r="G88" s="297"/>
      <c r="H88" s="297"/>
      <c r="I88" s="297"/>
      <c r="J88" s="297"/>
      <c r="K88" s="297"/>
      <c r="L88" s="297"/>
      <c r="M88" s="297"/>
      <c r="N88" s="297"/>
      <c r="O88" s="297"/>
      <c r="P88" s="297"/>
      <c r="Q88" s="298"/>
    </row>
    <row r="89" spans="2:17" ht="39" x14ac:dyDescent="0.35">
      <c r="B89" s="304"/>
      <c r="C89" s="297"/>
      <c r="D89" s="392" t="s">
        <v>1668</v>
      </c>
      <c r="E89" s="323"/>
      <c r="F89" s="297"/>
      <c r="G89" s="297"/>
      <c r="H89" s="297"/>
      <c r="I89" s="297"/>
      <c r="J89" s="297"/>
      <c r="K89" s="297"/>
      <c r="L89" s="297"/>
      <c r="M89" s="297"/>
      <c r="N89" s="297"/>
      <c r="O89" s="297"/>
      <c r="P89" s="297"/>
      <c r="Q89" s="298"/>
    </row>
    <row r="90" spans="2:17" x14ac:dyDescent="0.35">
      <c r="B90" s="304"/>
      <c r="C90" s="310" t="s">
        <v>165</v>
      </c>
      <c r="D90" s="333">
        <v>0.83140000000000003</v>
      </c>
      <c r="E90" s="297"/>
      <c r="F90" s="297"/>
      <c r="G90" s="297"/>
      <c r="H90" s="297"/>
      <c r="I90" s="297"/>
      <c r="J90" s="297"/>
      <c r="K90" s="297"/>
      <c r="L90" s="297"/>
      <c r="M90" s="297"/>
      <c r="N90" s="297"/>
      <c r="O90" s="297"/>
      <c r="P90" s="297"/>
      <c r="Q90" s="298"/>
    </row>
    <row r="91" spans="2:17" x14ac:dyDescent="0.35">
      <c r="B91" s="304"/>
      <c r="C91" s="310" t="s">
        <v>1686</v>
      </c>
      <c r="D91" s="333">
        <v>8.2900000000000001E-2</v>
      </c>
      <c r="E91" s="297"/>
      <c r="F91" s="297"/>
      <c r="G91" s="297"/>
      <c r="H91" s="297"/>
      <c r="I91" s="297"/>
      <c r="J91" s="297"/>
      <c r="K91" s="297"/>
      <c r="L91" s="297"/>
      <c r="M91" s="297"/>
      <c r="N91" s="297"/>
      <c r="O91" s="297"/>
      <c r="P91" s="297"/>
      <c r="Q91" s="298"/>
    </row>
    <row r="92" spans="2:17" x14ac:dyDescent="0.35">
      <c r="B92" s="304"/>
      <c r="C92" s="310" t="s">
        <v>1687</v>
      </c>
      <c r="D92" s="333">
        <v>3.73E-2</v>
      </c>
      <c r="E92" s="297"/>
      <c r="F92" s="297"/>
      <c r="G92" s="297"/>
      <c r="H92" s="297"/>
      <c r="I92" s="297"/>
      <c r="J92" s="297"/>
      <c r="K92" s="297"/>
      <c r="L92" s="297"/>
      <c r="M92" s="297"/>
      <c r="N92" s="297"/>
      <c r="O92" s="297"/>
      <c r="P92" s="297"/>
      <c r="Q92" s="298"/>
    </row>
    <row r="93" spans="2:17" x14ac:dyDescent="0.35">
      <c r="B93" s="304"/>
      <c r="C93" s="310" t="s">
        <v>1688</v>
      </c>
      <c r="D93" s="333">
        <v>4.6399999999999997E-2</v>
      </c>
      <c r="E93" s="297"/>
      <c r="F93" s="297"/>
      <c r="G93" s="297"/>
      <c r="H93" s="297"/>
      <c r="I93" s="297"/>
      <c r="J93" s="297"/>
      <c r="K93" s="297"/>
      <c r="L93" s="297"/>
      <c r="M93" s="297"/>
      <c r="N93" s="297"/>
      <c r="O93" s="297"/>
      <c r="P93" s="297"/>
      <c r="Q93" s="298"/>
    </row>
    <row r="94" spans="2:17" x14ac:dyDescent="0.35">
      <c r="B94" s="304"/>
      <c r="C94" s="310" t="s">
        <v>92</v>
      </c>
      <c r="D94" s="333">
        <v>1.6999999999999999E-3</v>
      </c>
      <c r="E94" s="297"/>
      <c r="F94" s="297"/>
      <c r="G94" s="297"/>
      <c r="H94" s="297"/>
      <c r="I94" s="297"/>
      <c r="J94" s="297"/>
      <c r="K94" s="297"/>
      <c r="L94" s="297"/>
      <c r="M94" s="297"/>
      <c r="N94" s="297"/>
      <c r="O94" s="297"/>
      <c r="P94" s="297"/>
      <c r="Q94" s="298"/>
    </row>
    <row r="95" spans="2:17" x14ac:dyDescent="0.35">
      <c r="B95" s="304"/>
      <c r="C95" s="297"/>
      <c r="D95" s="297"/>
      <c r="E95" s="297"/>
      <c r="F95" s="297"/>
      <c r="G95" s="297"/>
      <c r="H95" s="297"/>
      <c r="I95" s="297"/>
      <c r="J95" s="297"/>
      <c r="K95" s="297"/>
      <c r="L95" s="297"/>
      <c r="M95" s="297"/>
      <c r="N95" s="297"/>
      <c r="O95" s="297"/>
      <c r="P95" s="297"/>
      <c r="Q95" s="298"/>
    </row>
    <row r="96" spans="2:17" x14ac:dyDescent="0.35">
      <c r="B96" s="304"/>
      <c r="C96" s="297"/>
      <c r="D96" s="297"/>
      <c r="E96" s="297"/>
      <c r="F96" s="297"/>
      <c r="G96" s="297"/>
      <c r="H96" s="297"/>
      <c r="I96" s="297"/>
      <c r="J96" s="297"/>
      <c r="K96" s="297"/>
      <c r="L96" s="297"/>
      <c r="M96" s="297"/>
      <c r="N96" s="297"/>
      <c r="O96" s="297"/>
      <c r="P96" s="297"/>
      <c r="Q96" s="298"/>
    </row>
    <row r="97" spans="2:17" x14ac:dyDescent="0.35">
      <c r="B97" s="304" t="s">
        <v>1689</v>
      </c>
      <c r="C97" s="320" t="s">
        <v>1631</v>
      </c>
      <c r="D97" s="297"/>
      <c r="E97" s="297"/>
      <c r="F97" s="297"/>
      <c r="G97" s="297"/>
      <c r="H97" s="297"/>
      <c r="I97" s="297"/>
      <c r="J97" s="297"/>
      <c r="K97" s="297"/>
      <c r="L97" s="297"/>
      <c r="M97" s="297"/>
      <c r="N97" s="297"/>
      <c r="O97" s="297"/>
      <c r="P97" s="297"/>
      <c r="Q97" s="298"/>
    </row>
    <row r="98" spans="2:17" x14ac:dyDescent="0.35">
      <c r="B98" s="304"/>
      <c r="C98" s="297"/>
      <c r="D98" s="297"/>
      <c r="E98" s="297"/>
      <c r="F98" s="297"/>
      <c r="G98" s="297"/>
      <c r="H98" s="297"/>
      <c r="I98" s="297"/>
      <c r="J98" s="297"/>
      <c r="K98" s="297"/>
      <c r="L98" s="297"/>
      <c r="M98" s="297"/>
      <c r="N98" s="297"/>
      <c r="O98" s="297"/>
      <c r="P98" s="297"/>
      <c r="Q98" s="298"/>
    </row>
    <row r="99" spans="2:17" ht="39" x14ac:dyDescent="0.35">
      <c r="B99" s="304"/>
      <c r="C99" s="297"/>
      <c r="D99" s="392" t="s">
        <v>1668</v>
      </c>
      <c r="E99" s="323"/>
      <c r="F99" s="297"/>
      <c r="G99" s="297"/>
      <c r="H99" s="297"/>
      <c r="I99" s="297"/>
      <c r="J99" s="297"/>
      <c r="K99" s="297"/>
      <c r="L99" s="297"/>
      <c r="M99" s="297"/>
      <c r="N99" s="297"/>
      <c r="O99" s="297"/>
      <c r="P99" s="297"/>
      <c r="Q99" s="298"/>
    </row>
    <row r="100" spans="2:17" x14ac:dyDescent="0.35">
      <c r="B100" s="304"/>
      <c r="C100" s="310" t="s">
        <v>662</v>
      </c>
      <c r="D100" s="333">
        <v>0.73209999999999997</v>
      </c>
      <c r="E100" s="297"/>
      <c r="F100" s="297"/>
      <c r="G100" s="297"/>
      <c r="H100" s="297"/>
      <c r="I100" s="297"/>
      <c r="J100" s="297"/>
      <c r="K100" s="297"/>
      <c r="L100" s="297"/>
      <c r="M100" s="297"/>
      <c r="N100" s="297"/>
      <c r="O100" s="297"/>
      <c r="P100" s="297"/>
      <c r="Q100" s="298"/>
    </row>
    <row r="101" spans="2:17" x14ac:dyDescent="0.35">
      <c r="B101" s="304"/>
      <c r="C101" s="310" t="s">
        <v>1632</v>
      </c>
      <c r="D101" s="333"/>
      <c r="E101" s="297"/>
      <c r="F101" s="297"/>
      <c r="G101" s="297"/>
      <c r="H101" s="297"/>
      <c r="I101" s="297"/>
      <c r="J101" s="297"/>
      <c r="K101" s="297"/>
      <c r="L101" s="297"/>
      <c r="M101" s="297"/>
      <c r="N101" s="297"/>
      <c r="O101" s="297"/>
      <c r="P101" s="297"/>
      <c r="Q101" s="298"/>
    </row>
    <row r="102" spans="2:17" x14ac:dyDescent="0.35">
      <c r="B102" s="304"/>
      <c r="C102" s="310" t="s">
        <v>1633</v>
      </c>
      <c r="D102" s="333">
        <v>0.26790000000000003</v>
      </c>
      <c r="E102" s="297"/>
      <c r="F102" s="297"/>
      <c r="G102" s="297"/>
      <c r="H102" s="297"/>
      <c r="I102" s="297"/>
      <c r="J102" s="297"/>
      <c r="K102" s="297"/>
      <c r="L102" s="297"/>
      <c r="M102" s="297"/>
      <c r="N102" s="297"/>
      <c r="O102" s="297"/>
      <c r="P102" s="297"/>
      <c r="Q102" s="298"/>
    </row>
    <row r="103" spans="2:17" x14ac:dyDescent="0.35">
      <c r="B103" s="304"/>
      <c r="C103" s="310" t="s">
        <v>92</v>
      </c>
      <c r="D103" s="330"/>
      <c r="E103" s="297"/>
      <c r="F103" s="297"/>
      <c r="G103" s="297"/>
      <c r="H103" s="297"/>
      <c r="I103" s="297"/>
      <c r="J103" s="297"/>
      <c r="K103" s="297"/>
      <c r="L103" s="297"/>
      <c r="M103" s="297"/>
      <c r="N103" s="297"/>
      <c r="O103" s="297"/>
      <c r="P103" s="297"/>
      <c r="Q103" s="298"/>
    </row>
    <row r="104" spans="2:17" x14ac:dyDescent="0.35">
      <c r="B104" s="304"/>
      <c r="C104" s="310" t="s">
        <v>1471</v>
      </c>
      <c r="D104" s="330"/>
      <c r="E104" s="297"/>
      <c r="F104" s="297"/>
      <c r="G104" s="297"/>
      <c r="H104" s="297"/>
      <c r="I104" s="297"/>
      <c r="J104" s="297"/>
      <c r="K104" s="297"/>
      <c r="L104" s="297"/>
      <c r="M104" s="297"/>
      <c r="N104" s="297"/>
      <c r="O104" s="297"/>
      <c r="P104" s="297"/>
      <c r="Q104" s="298"/>
    </row>
    <row r="105" spans="2:17" x14ac:dyDescent="0.35">
      <c r="B105" s="304"/>
      <c r="C105" s="297"/>
      <c r="D105" s="297"/>
      <c r="E105" s="297"/>
      <c r="F105" s="297"/>
      <c r="G105" s="297"/>
      <c r="H105" s="297"/>
      <c r="I105" s="297"/>
      <c r="J105" s="297"/>
      <c r="K105" s="297"/>
      <c r="L105" s="297"/>
      <c r="M105" s="297"/>
      <c r="N105" s="297"/>
      <c r="O105" s="297"/>
      <c r="P105" s="297"/>
      <c r="Q105" s="298"/>
    </row>
    <row r="106" spans="2:17" x14ac:dyDescent="0.35">
      <c r="B106" s="304"/>
      <c r="C106" s="297"/>
      <c r="D106" s="297"/>
      <c r="E106" s="297"/>
      <c r="F106" s="297"/>
      <c r="G106" s="297"/>
      <c r="H106" s="297"/>
      <c r="I106" s="297"/>
      <c r="J106" s="297"/>
      <c r="K106" s="297"/>
      <c r="L106" s="297"/>
      <c r="M106" s="297"/>
      <c r="N106" s="297"/>
      <c r="O106" s="297"/>
      <c r="P106" s="297"/>
      <c r="Q106" s="298"/>
    </row>
    <row r="107" spans="2:17" x14ac:dyDescent="0.35">
      <c r="B107" s="304" t="s">
        <v>1690</v>
      </c>
      <c r="C107" s="320" t="s">
        <v>1643</v>
      </c>
      <c r="D107" s="297"/>
      <c r="E107" s="297"/>
      <c r="F107" s="297"/>
      <c r="G107" s="297"/>
      <c r="H107" s="297"/>
      <c r="I107" s="297"/>
      <c r="J107" s="297"/>
      <c r="K107" s="297"/>
      <c r="L107" s="297"/>
      <c r="M107" s="297"/>
      <c r="N107" s="297"/>
      <c r="O107" s="297"/>
      <c r="P107" s="297"/>
      <c r="Q107" s="298"/>
    </row>
    <row r="108" spans="2:17" x14ac:dyDescent="0.35">
      <c r="B108" s="440"/>
      <c r="C108" s="320"/>
      <c r="D108" s="297"/>
      <c r="E108" s="297"/>
      <c r="F108" s="297"/>
      <c r="G108" s="297"/>
      <c r="H108" s="297"/>
      <c r="I108" s="297"/>
      <c r="J108" s="297"/>
      <c r="K108" s="297"/>
      <c r="L108" s="297"/>
      <c r="M108" s="297"/>
      <c r="N108" s="297"/>
      <c r="O108" s="297"/>
      <c r="P108" s="297"/>
      <c r="Q108" s="298"/>
    </row>
    <row r="109" spans="2:17" x14ac:dyDescent="0.35">
      <c r="B109" s="304"/>
      <c r="C109" s="732" t="s">
        <v>1691</v>
      </c>
      <c r="D109" s="733"/>
      <c r="E109" s="442">
        <v>3502</v>
      </c>
      <c r="F109" s="297"/>
      <c r="G109" s="297"/>
      <c r="H109" s="297"/>
      <c r="I109" s="306"/>
      <c r="J109" s="297"/>
      <c r="K109" s="297"/>
      <c r="L109" s="297"/>
      <c r="M109" s="297"/>
      <c r="N109" s="297"/>
      <c r="O109" s="297"/>
      <c r="P109" s="297"/>
      <c r="Q109" s="298"/>
    </row>
    <row r="110" spans="2:17" x14ac:dyDescent="0.35">
      <c r="B110" s="391"/>
      <c r="C110" s="732" t="s">
        <v>1645</v>
      </c>
      <c r="D110" s="733"/>
      <c r="E110" s="443">
        <v>6520081.1864077672</v>
      </c>
      <c r="F110" s="297"/>
      <c r="G110" s="297"/>
      <c r="H110" s="297"/>
      <c r="I110" s="297"/>
      <c r="J110" s="297"/>
      <c r="K110" s="297"/>
      <c r="L110" s="297"/>
      <c r="M110" s="297"/>
      <c r="N110" s="297"/>
      <c r="O110" s="297"/>
      <c r="P110" s="297"/>
      <c r="Q110" s="298"/>
    </row>
    <row r="111" spans="2:17" x14ac:dyDescent="0.35">
      <c r="B111" s="391"/>
      <c r="C111" s="318"/>
      <c r="D111" s="328"/>
      <c r="E111" s="328"/>
      <c r="F111" s="324"/>
      <c r="G111" s="297"/>
      <c r="H111" s="297"/>
      <c r="I111" s="297"/>
      <c r="J111" s="297"/>
      <c r="K111" s="297"/>
      <c r="L111" s="297"/>
      <c r="M111" s="297"/>
      <c r="N111" s="297"/>
      <c r="O111" s="297"/>
      <c r="P111" s="297"/>
      <c r="Q111" s="298"/>
    </row>
    <row r="112" spans="2:17" s="64" customFormat="1" ht="26.5" x14ac:dyDescent="0.35">
      <c r="B112" s="350"/>
      <c r="C112" s="318"/>
      <c r="D112" s="328"/>
      <c r="E112" s="357" t="s">
        <v>1646</v>
      </c>
      <c r="F112" s="324"/>
      <c r="G112" s="324"/>
      <c r="H112" s="324"/>
      <c r="I112" s="327"/>
      <c r="J112" s="327"/>
      <c r="K112" s="327"/>
      <c r="L112" s="327"/>
      <c r="M112" s="327"/>
      <c r="N112" s="327"/>
      <c r="O112" s="327"/>
      <c r="P112" s="327"/>
      <c r="Q112" s="353"/>
    </row>
    <row r="113" spans="2:17" x14ac:dyDescent="0.35">
      <c r="B113" s="391"/>
      <c r="C113" s="732" t="s">
        <v>1647</v>
      </c>
      <c r="D113" s="738"/>
      <c r="E113" s="326">
        <v>7.6704022485489409E-2</v>
      </c>
      <c r="F113" s="444"/>
      <c r="G113" s="297"/>
      <c r="H113" s="297"/>
      <c r="I113" s="297"/>
      <c r="J113" s="297"/>
      <c r="K113" s="297"/>
      <c r="L113" s="297"/>
      <c r="M113" s="297"/>
      <c r="N113" s="297"/>
      <c r="O113" s="297"/>
      <c r="P113" s="297"/>
      <c r="Q113" s="298"/>
    </row>
    <row r="114" spans="2:17" x14ac:dyDescent="0.35">
      <c r="B114" s="391"/>
      <c r="C114" s="732" t="s">
        <v>1648</v>
      </c>
      <c r="D114" s="738"/>
      <c r="E114" s="326">
        <v>9.8248390882522837E-2</v>
      </c>
      <c r="F114" s="444"/>
      <c r="G114" s="297"/>
      <c r="H114" s="297"/>
      <c r="I114" s="297"/>
      <c r="J114" s="297"/>
      <c r="K114" s="297"/>
      <c r="L114" s="297"/>
      <c r="M114" s="297"/>
      <c r="N114" s="297"/>
      <c r="O114" s="297"/>
      <c r="P114" s="297"/>
      <c r="Q114" s="298"/>
    </row>
    <row r="115" spans="2:17" x14ac:dyDescent="0.35">
      <c r="B115" s="391"/>
      <c r="C115" s="297"/>
      <c r="D115" s="297"/>
      <c r="E115" s="297"/>
      <c r="F115" s="297"/>
      <c r="G115" s="297"/>
      <c r="H115" s="297"/>
      <c r="I115" s="297"/>
      <c r="J115" s="297"/>
      <c r="K115" s="297"/>
      <c r="L115" s="297"/>
      <c r="M115" s="297"/>
      <c r="N115" s="297"/>
      <c r="O115" s="297"/>
      <c r="P115" s="297"/>
      <c r="Q115" s="298"/>
    </row>
    <row r="116" spans="2:17" x14ac:dyDescent="0.35">
      <c r="B116" s="391"/>
      <c r="C116" s="297"/>
      <c r="D116" s="297"/>
      <c r="E116" s="297"/>
      <c r="F116" s="297"/>
      <c r="G116" s="297"/>
      <c r="H116" s="297"/>
      <c r="I116" s="297"/>
      <c r="J116" s="297"/>
      <c r="K116" s="297"/>
      <c r="L116" s="297"/>
      <c r="M116" s="297"/>
      <c r="N116" s="297"/>
      <c r="O116" s="297"/>
      <c r="P116" s="297"/>
      <c r="Q116" s="298"/>
    </row>
    <row r="117" spans="2:17" ht="39.5" thickBot="1" x14ac:dyDescent="0.4">
      <c r="B117" s="391"/>
      <c r="C117" s="358" t="s">
        <v>1692</v>
      </c>
      <c r="D117" s="359" t="s">
        <v>1644</v>
      </c>
      <c r="E117" s="359" t="s">
        <v>1414</v>
      </c>
      <c r="F117" s="359" t="s">
        <v>1652</v>
      </c>
      <c r="G117" s="297"/>
      <c r="H117" s="297"/>
      <c r="I117" s="297"/>
      <c r="J117" s="297"/>
      <c r="K117" s="297"/>
      <c r="L117" s="297"/>
      <c r="M117" s="297"/>
      <c r="N117" s="297"/>
      <c r="O117" s="297"/>
      <c r="P117" s="297"/>
      <c r="Q117" s="298"/>
    </row>
    <row r="118" spans="2:17" x14ac:dyDescent="0.35">
      <c r="B118" s="391"/>
      <c r="C118" s="445" t="s">
        <v>1339</v>
      </c>
      <c r="D118" s="625">
        <v>3653</v>
      </c>
      <c r="E118" s="446">
        <v>672.43886749091678</v>
      </c>
      <c r="F118" s="311">
        <v>9.7760426893258919E-3</v>
      </c>
      <c r="G118" s="297"/>
      <c r="H118" s="297"/>
      <c r="I118" s="297"/>
      <c r="J118" s="297"/>
      <c r="K118" s="297"/>
      <c r="L118" s="297"/>
      <c r="M118" s="297"/>
      <c r="N118" s="297"/>
      <c r="O118" s="297"/>
      <c r="P118" s="297"/>
      <c r="Q118" s="298"/>
    </row>
    <row r="119" spans="2:17" x14ac:dyDescent="0.35">
      <c r="B119" s="391"/>
      <c r="C119" s="445" t="s">
        <v>1340</v>
      </c>
      <c r="D119" s="626">
        <v>1416</v>
      </c>
      <c r="E119" s="446">
        <v>1019.0732752890274</v>
      </c>
      <c r="F119" s="311">
        <v>1.4815478885017394E-2</v>
      </c>
      <c r="G119" s="297"/>
      <c r="H119" s="297"/>
      <c r="I119" s="297"/>
      <c r="J119" s="297"/>
      <c r="K119" s="297"/>
      <c r="L119" s="297"/>
      <c r="M119" s="297"/>
      <c r="N119" s="297"/>
      <c r="O119" s="297"/>
      <c r="P119" s="297"/>
      <c r="Q119" s="298"/>
    </row>
    <row r="120" spans="2:17" x14ac:dyDescent="0.35">
      <c r="B120" s="391"/>
      <c r="C120" s="445" t="s">
        <v>1341</v>
      </c>
      <c r="D120" s="626">
        <v>2209</v>
      </c>
      <c r="E120" s="446">
        <v>4924.9836678380543</v>
      </c>
      <c r="F120" s="311">
        <v>7.1600338571547531E-2</v>
      </c>
      <c r="G120" s="297"/>
      <c r="H120" s="297"/>
      <c r="I120" s="297"/>
      <c r="J120" s="297"/>
      <c r="K120" s="297"/>
      <c r="L120" s="297"/>
      <c r="M120" s="297"/>
      <c r="N120" s="297"/>
      <c r="O120" s="297"/>
      <c r="P120" s="297"/>
      <c r="Q120" s="298"/>
    </row>
    <row r="121" spans="2:17" x14ac:dyDescent="0.35">
      <c r="B121" s="391"/>
      <c r="C121" s="445" t="s">
        <v>1342</v>
      </c>
      <c r="D121" s="626">
        <v>336</v>
      </c>
      <c r="E121" s="446">
        <v>2353.5587994719999</v>
      </c>
      <c r="F121" s="311">
        <v>3.4216480349104246E-2</v>
      </c>
      <c r="G121" s="297"/>
      <c r="H121" s="297"/>
      <c r="I121" s="297"/>
      <c r="J121" s="297"/>
      <c r="K121" s="297"/>
      <c r="L121" s="297"/>
      <c r="M121" s="297"/>
      <c r="N121" s="297"/>
      <c r="O121" s="297"/>
      <c r="P121" s="297"/>
      <c r="Q121" s="298"/>
    </row>
    <row r="122" spans="2:17" x14ac:dyDescent="0.35">
      <c r="B122" s="391"/>
      <c r="C122" s="445" t="s">
        <v>1343</v>
      </c>
      <c r="D122" s="626">
        <v>246</v>
      </c>
      <c r="E122" s="446">
        <v>5044.3066776800006</v>
      </c>
      <c r="F122" s="311">
        <v>7.3335078924059161E-2</v>
      </c>
      <c r="G122" s="297"/>
      <c r="H122" s="297"/>
      <c r="I122" s="297"/>
      <c r="J122" s="297"/>
      <c r="K122" s="297"/>
      <c r="L122" s="297"/>
      <c r="M122" s="297"/>
      <c r="N122" s="297"/>
      <c r="O122" s="297"/>
      <c r="P122" s="297"/>
      <c r="Q122" s="298"/>
    </row>
    <row r="123" spans="2:17" x14ac:dyDescent="0.35">
      <c r="B123" s="391"/>
      <c r="C123" s="445" t="s">
        <v>1344</v>
      </c>
      <c r="D123" s="626">
        <v>27</v>
      </c>
      <c r="E123" s="446">
        <v>1797.32203005</v>
      </c>
      <c r="F123" s="311">
        <v>2.6129805610131562E-2</v>
      </c>
      <c r="G123" s="297"/>
      <c r="H123" s="297"/>
      <c r="I123" s="297"/>
      <c r="J123" s="297"/>
      <c r="K123" s="297"/>
      <c r="L123" s="297"/>
      <c r="M123" s="297"/>
      <c r="N123" s="297"/>
      <c r="O123" s="297"/>
      <c r="P123" s="297"/>
      <c r="Q123" s="298"/>
    </row>
    <row r="124" spans="2:17" x14ac:dyDescent="0.35">
      <c r="B124" s="391"/>
      <c r="C124" s="445" t="s">
        <v>1345</v>
      </c>
      <c r="D124" s="627">
        <v>35</v>
      </c>
      <c r="E124" s="447">
        <v>7021.6409969799997</v>
      </c>
      <c r="F124" s="311">
        <v>0.10208193704169624</v>
      </c>
      <c r="G124" s="297"/>
      <c r="H124" s="297"/>
      <c r="I124" s="297"/>
      <c r="J124" s="297"/>
      <c r="K124" s="297"/>
      <c r="L124" s="297"/>
      <c r="M124" s="297"/>
      <c r="N124" s="297"/>
      <c r="O124" s="297"/>
      <c r="P124" s="297"/>
      <c r="Q124" s="298"/>
    </row>
    <row r="125" spans="2:17" x14ac:dyDescent="0.35">
      <c r="B125" s="391"/>
      <c r="C125" s="361" t="s">
        <v>1421</v>
      </c>
      <c r="D125" s="362">
        <f>SUM(D118:D124)</f>
        <v>7922</v>
      </c>
      <c r="E125" s="362">
        <f>SUM(E118:E124)</f>
        <v>22833.3243148</v>
      </c>
      <c r="F125" s="363">
        <f>SUM(F118:F124)</f>
        <v>0.33195516207088205</v>
      </c>
      <c r="G125" s="297"/>
      <c r="H125" s="297"/>
      <c r="I125" s="297"/>
      <c r="J125" s="297"/>
      <c r="K125" s="297"/>
      <c r="L125" s="297"/>
      <c r="M125" s="297"/>
      <c r="N125" s="297"/>
      <c r="O125" s="297"/>
      <c r="P125" s="297"/>
      <c r="Q125" s="298"/>
    </row>
    <row r="126" spans="2:17" x14ac:dyDescent="0.35">
      <c r="B126" s="391"/>
      <c r="C126" s="297"/>
      <c r="D126" s="297"/>
      <c r="E126" s="297"/>
      <c r="F126" s="297"/>
      <c r="G126" s="297"/>
      <c r="H126" s="297"/>
      <c r="I126" s="297"/>
      <c r="J126" s="297"/>
      <c r="K126" s="297"/>
      <c r="L126" s="297"/>
      <c r="M126" s="297"/>
      <c r="N126" s="297"/>
      <c r="O126" s="297"/>
      <c r="P126" s="297"/>
      <c r="Q126" s="298"/>
    </row>
    <row r="127" spans="2:17" x14ac:dyDescent="0.35">
      <c r="B127" s="440"/>
      <c r="C127" s="297"/>
      <c r="D127" s="297"/>
      <c r="E127" s="297"/>
      <c r="F127" s="297"/>
      <c r="G127" s="297"/>
      <c r="H127" s="297"/>
      <c r="I127" s="297"/>
      <c r="J127" s="297"/>
      <c r="K127" s="297"/>
      <c r="L127" s="297"/>
      <c r="M127" s="297"/>
      <c r="N127" s="297"/>
      <c r="O127" s="297"/>
      <c r="P127" s="297"/>
      <c r="Q127" s="298"/>
    </row>
    <row r="128" spans="2:17" x14ac:dyDescent="0.35">
      <c r="B128" s="440" t="s">
        <v>1693</v>
      </c>
      <c r="C128" s="320" t="s">
        <v>1694</v>
      </c>
      <c r="D128" s="297"/>
      <c r="E128" s="297"/>
      <c r="F128" s="297"/>
      <c r="G128" s="297"/>
      <c r="H128" s="297"/>
      <c r="I128" s="297"/>
      <c r="J128" s="297"/>
      <c r="K128" s="297"/>
      <c r="L128" s="297"/>
      <c r="M128" s="297"/>
      <c r="N128" s="297"/>
      <c r="O128" s="297"/>
      <c r="P128" s="297"/>
      <c r="Q128" s="298"/>
    </row>
    <row r="129" spans="2:17" x14ac:dyDescent="0.35">
      <c r="B129" s="440"/>
      <c r="C129" s="297"/>
      <c r="D129" s="297"/>
      <c r="E129" s="297"/>
      <c r="F129" s="297"/>
      <c r="G129" s="297"/>
      <c r="H129" s="297"/>
      <c r="I129" s="297"/>
      <c r="J129" s="297"/>
      <c r="K129" s="297"/>
      <c r="L129" s="297"/>
      <c r="M129" s="297"/>
      <c r="N129" s="297"/>
      <c r="O129" s="297"/>
      <c r="P129" s="297"/>
      <c r="Q129" s="298"/>
    </row>
    <row r="130" spans="2:17" x14ac:dyDescent="0.35">
      <c r="B130" s="440"/>
      <c r="C130" s="297"/>
      <c r="D130" s="297"/>
      <c r="E130" s="297"/>
      <c r="F130" s="297"/>
      <c r="G130" s="297"/>
      <c r="H130" s="297"/>
      <c r="I130" s="297"/>
      <c r="J130" s="297"/>
      <c r="K130" s="297"/>
      <c r="L130" s="297"/>
      <c r="M130" s="297"/>
      <c r="N130" s="297"/>
      <c r="O130" s="297"/>
      <c r="P130" s="297"/>
      <c r="Q130" s="298"/>
    </row>
    <row r="131" spans="2:17" x14ac:dyDescent="0.35">
      <c r="B131" s="440"/>
      <c r="C131" s="297"/>
      <c r="D131" s="448" t="s">
        <v>1421</v>
      </c>
      <c r="E131" s="448" t="s">
        <v>1695</v>
      </c>
      <c r="F131" s="448" t="s">
        <v>1696</v>
      </c>
      <c r="G131" s="297"/>
      <c r="H131" s="297"/>
      <c r="I131" s="297"/>
      <c r="J131" s="297"/>
      <c r="K131" s="297"/>
      <c r="L131" s="297"/>
      <c r="M131" s="297"/>
      <c r="N131" s="297"/>
      <c r="O131" s="297"/>
      <c r="P131" s="297"/>
      <c r="Q131" s="298"/>
    </row>
    <row r="132" spans="2:17" x14ac:dyDescent="0.35">
      <c r="B132" s="440"/>
      <c r="C132" s="449" t="s">
        <v>1414</v>
      </c>
      <c r="D132" s="365">
        <f>E132+F132</f>
        <v>0</v>
      </c>
      <c r="E132" s="365">
        <v>0</v>
      </c>
      <c r="F132" s="366">
        <f>SUM(E138:E150)</f>
        <v>0</v>
      </c>
      <c r="G132" s="297"/>
      <c r="H132" s="297"/>
      <c r="I132" s="297"/>
      <c r="J132" s="297"/>
      <c r="K132" s="297"/>
      <c r="L132" s="297"/>
      <c r="M132" s="297"/>
      <c r="N132" s="297"/>
      <c r="O132" s="297"/>
      <c r="P132" s="297"/>
      <c r="Q132" s="298"/>
    </row>
    <row r="133" spans="2:17" x14ac:dyDescent="0.35">
      <c r="B133" s="440"/>
      <c r="C133" s="318"/>
      <c r="D133" s="327"/>
      <c r="E133" s="327"/>
      <c r="F133" s="305"/>
      <c r="G133" s="327"/>
      <c r="H133" s="297"/>
      <c r="I133" s="297"/>
      <c r="J133" s="297"/>
      <c r="K133" s="297"/>
      <c r="L133" s="297"/>
      <c r="M133" s="297"/>
      <c r="N133" s="297"/>
      <c r="O133" s="297"/>
      <c r="P133" s="297"/>
      <c r="Q133" s="298"/>
    </row>
    <row r="134" spans="2:17" x14ac:dyDescent="0.35">
      <c r="B134" s="304"/>
      <c r="C134" s="335"/>
      <c r="D134" s="297"/>
      <c r="E134" s="297"/>
      <c r="F134" s="297"/>
      <c r="G134" s="306"/>
      <c r="H134" s="297"/>
      <c r="I134" s="297"/>
      <c r="J134" s="297"/>
      <c r="K134" s="297"/>
      <c r="L134" s="297"/>
      <c r="M134" s="297"/>
      <c r="N134" s="297"/>
      <c r="O134" s="297"/>
      <c r="P134" s="297"/>
      <c r="Q134" s="298"/>
    </row>
    <row r="135" spans="2:17" s="327" customFormat="1" x14ac:dyDescent="0.35">
      <c r="B135" s="350"/>
      <c r="C135" s="716" t="s">
        <v>1697</v>
      </c>
      <c r="D135" s="717"/>
      <c r="E135" s="717"/>
      <c r="F135" s="717"/>
      <c r="G135" s="717"/>
      <c r="H135" s="717"/>
      <c r="I135" s="717"/>
      <c r="J135" s="717"/>
      <c r="K135" s="717"/>
      <c r="L135" s="717"/>
      <c r="M135" s="717"/>
      <c r="N135" s="718"/>
      <c r="Q135" s="353"/>
    </row>
    <row r="136" spans="2:17" ht="26.25" customHeight="1" x14ac:dyDescent="0.35">
      <c r="B136" s="304"/>
      <c r="C136" s="690" t="s">
        <v>1659</v>
      </c>
      <c r="D136" s="690" t="s">
        <v>1660</v>
      </c>
      <c r="E136" s="719" t="s">
        <v>1661</v>
      </c>
      <c r="F136" s="721" t="s">
        <v>1387</v>
      </c>
      <c r="G136" s="722"/>
      <c r="H136" s="723"/>
      <c r="I136" s="719" t="s">
        <v>1662</v>
      </c>
      <c r="J136" s="719" t="s">
        <v>1663</v>
      </c>
      <c r="K136" s="739" t="s">
        <v>1664</v>
      </c>
      <c r="L136" s="740"/>
      <c r="M136" s="740"/>
      <c r="N136" s="741"/>
      <c r="O136" s="297"/>
      <c r="P136" s="297"/>
      <c r="Q136" s="298"/>
    </row>
    <row r="137" spans="2:17" x14ac:dyDescent="0.35">
      <c r="B137" s="304"/>
      <c r="C137" s="691"/>
      <c r="D137" s="691"/>
      <c r="E137" s="720"/>
      <c r="F137" s="367" t="s">
        <v>1391</v>
      </c>
      <c r="G137" s="367" t="s">
        <v>1392</v>
      </c>
      <c r="H137" s="367" t="s">
        <v>1393</v>
      </c>
      <c r="I137" s="720"/>
      <c r="J137" s="720"/>
      <c r="K137" s="742"/>
      <c r="L137" s="743"/>
      <c r="M137" s="743"/>
      <c r="N137" s="744"/>
      <c r="O137" s="297"/>
      <c r="P137" s="297"/>
      <c r="Q137" s="298"/>
    </row>
    <row r="138" spans="2:17" x14ac:dyDescent="0.35">
      <c r="B138" s="304"/>
      <c r="C138" s="450"/>
      <c r="D138" s="451"/>
      <c r="E138" s="452"/>
      <c r="F138" s="452"/>
      <c r="G138" s="452"/>
      <c r="H138" s="452"/>
      <c r="I138" s="451"/>
      <c r="J138" s="453"/>
      <c r="K138" s="736"/>
      <c r="L138" s="737"/>
      <c r="M138" s="737"/>
      <c r="N138" s="737"/>
      <c r="O138" s="297"/>
      <c r="P138" s="297"/>
      <c r="Q138" s="298"/>
    </row>
    <row r="139" spans="2:17" x14ac:dyDescent="0.35">
      <c r="B139" s="304"/>
      <c r="C139" s="450"/>
      <c r="D139" s="454"/>
      <c r="E139" s="452"/>
      <c r="F139" s="452"/>
      <c r="G139" s="452"/>
      <c r="H139" s="452"/>
      <c r="I139" s="454"/>
      <c r="J139" s="455"/>
      <c r="K139" s="745"/>
      <c r="L139" s="737"/>
      <c r="M139" s="737"/>
      <c r="N139" s="737"/>
      <c r="O139" s="297"/>
      <c r="P139" s="297"/>
      <c r="Q139" s="298"/>
    </row>
    <row r="140" spans="2:17" x14ac:dyDescent="0.35">
      <c r="B140" s="304"/>
      <c r="C140" s="450"/>
      <c r="D140" s="451"/>
      <c r="E140" s="452"/>
      <c r="F140" s="452"/>
      <c r="G140" s="452"/>
      <c r="H140" s="452"/>
      <c r="I140" s="451"/>
      <c r="J140" s="453"/>
      <c r="K140" s="736"/>
      <c r="L140" s="737"/>
      <c r="M140" s="737"/>
      <c r="N140" s="737"/>
      <c r="O140" s="297"/>
      <c r="P140" s="297"/>
      <c r="Q140" s="298"/>
    </row>
    <row r="141" spans="2:17" x14ac:dyDescent="0.35">
      <c r="B141" s="304"/>
      <c r="C141" s="450"/>
      <c r="D141" s="451"/>
      <c r="E141" s="452"/>
      <c r="F141" s="452"/>
      <c r="G141" s="452"/>
      <c r="H141" s="452"/>
      <c r="I141" s="451"/>
      <c r="J141" s="453"/>
      <c r="K141" s="736"/>
      <c r="L141" s="737"/>
      <c r="M141" s="737"/>
      <c r="N141" s="737"/>
      <c r="O141" s="297"/>
      <c r="P141" s="297"/>
      <c r="Q141" s="298"/>
    </row>
    <row r="142" spans="2:17" x14ac:dyDescent="0.35">
      <c r="B142" s="304"/>
      <c r="C142" s="450"/>
      <c r="D142" s="451"/>
      <c r="E142" s="452"/>
      <c r="F142" s="452"/>
      <c r="G142" s="452"/>
      <c r="H142" s="452"/>
      <c r="I142" s="451"/>
      <c r="J142" s="453"/>
      <c r="K142" s="736"/>
      <c r="L142" s="737"/>
      <c r="M142" s="737"/>
      <c r="N142" s="737"/>
      <c r="O142" s="297"/>
      <c r="P142" s="297"/>
      <c r="Q142" s="298"/>
    </row>
    <row r="143" spans="2:17" x14ac:dyDescent="0.35">
      <c r="B143" s="304"/>
      <c r="C143" s="450"/>
      <c r="D143" s="451"/>
      <c r="E143" s="452"/>
      <c r="F143" s="452"/>
      <c r="G143" s="452"/>
      <c r="H143" s="452"/>
      <c r="I143" s="451"/>
      <c r="J143" s="453"/>
      <c r="K143" s="736"/>
      <c r="L143" s="737"/>
      <c r="M143" s="737"/>
      <c r="N143" s="737"/>
      <c r="O143" s="297"/>
      <c r="P143" s="297"/>
      <c r="Q143" s="298"/>
    </row>
    <row r="144" spans="2:17" x14ac:dyDescent="0.35">
      <c r="B144" s="304"/>
      <c r="C144" s="450"/>
      <c r="D144" s="451"/>
      <c r="E144" s="452"/>
      <c r="F144" s="452"/>
      <c r="G144" s="452"/>
      <c r="H144" s="452"/>
      <c r="I144" s="451"/>
      <c r="J144" s="453"/>
      <c r="K144" s="736"/>
      <c r="L144" s="737"/>
      <c r="M144" s="737"/>
      <c r="N144" s="737"/>
      <c r="O144" s="297"/>
      <c r="P144" s="297"/>
      <c r="Q144" s="298"/>
    </row>
    <row r="145" spans="2:17" x14ac:dyDescent="0.35">
      <c r="B145" s="304"/>
      <c r="C145" s="450"/>
      <c r="D145" s="451"/>
      <c r="E145" s="452"/>
      <c r="F145" s="452"/>
      <c r="G145" s="452"/>
      <c r="H145" s="452"/>
      <c r="I145" s="451"/>
      <c r="J145" s="453"/>
      <c r="K145" s="736"/>
      <c r="L145" s="737"/>
      <c r="M145" s="737"/>
      <c r="N145" s="737"/>
      <c r="O145" s="297"/>
      <c r="P145" s="297"/>
      <c r="Q145" s="298"/>
    </row>
    <row r="146" spans="2:17" x14ac:dyDescent="0.35">
      <c r="B146" s="304"/>
      <c r="C146" s="450"/>
      <c r="D146" s="451"/>
      <c r="E146" s="452"/>
      <c r="F146" s="452"/>
      <c r="G146" s="452"/>
      <c r="H146" s="452"/>
      <c r="I146" s="451"/>
      <c r="J146" s="453"/>
      <c r="K146" s="736"/>
      <c r="L146" s="737"/>
      <c r="M146" s="737"/>
      <c r="N146" s="737"/>
      <c r="O146" s="297"/>
      <c r="P146" s="297"/>
      <c r="Q146" s="298"/>
    </row>
    <row r="147" spans="2:17" x14ac:dyDescent="0.35">
      <c r="B147" s="304"/>
      <c r="C147" s="450"/>
      <c r="D147" s="451"/>
      <c r="E147" s="452"/>
      <c r="F147" s="452"/>
      <c r="G147" s="452"/>
      <c r="H147" s="452"/>
      <c r="I147" s="451"/>
      <c r="J147" s="453"/>
      <c r="K147" s="736"/>
      <c r="L147" s="737"/>
      <c r="M147" s="737"/>
      <c r="N147" s="737"/>
      <c r="O147" s="297"/>
      <c r="P147" s="297"/>
      <c r="Q147" s="298"/>
    </row>
    <row r="148" spans="2:17" x14ac:dyDescent="0.35">
      <c r="B148" s="304"/>
      <c r="C148" s="450"/>
      <c r="D148" s="451"/>
      <c r="E148" s="452"/>
      <c r="F148" s="452"/>
      <c r="G148" s="452"/>
      <c r="H148" s="452"/>
      <c r="I148" s="451"/>
      <c r="J148" s="453"/>
      <c r="K148" s="736"/>
      <c r="L148" s="737"/>
      <c r="M148" s="737"/>
      <c r="N148" s="737"/>
      <c r="O148" s="297"/>
      <c r="P148" s="297"/>
      <c r="Q148" s="298"/>
    </row>
    <row r="149" spans="2:17" x14ac:dyDescent="0.35">
      <c r="B149" s="304"/>
      <c r="C149" s="450"/>
      <c r="D149" s="451"/>
      <c r="E149" s="452"/>
      <c r="F149" s="452"/>
      <c r="G149" s="452"/>
      <c r="H149" s="452"/>
      <c r="I149" s="451"/>
      <c r="J149" s="453"/>
      <c r="K149" s="736"/>
      <c r="L149" s="737"/>
      <c r="M149" s="737"/>
      <c r="N149" s="737"/>
      <c r="O149" s="297"/>
      <c r="P149" s="297"/>
      <c r="Q149" s="298"/>
    </row>
    <row r="150" spans="2:17" x14ac:dyDescent="0.35">
      <c r="B150" s="304"/>
      <c r="C150" s="450"/>
      <c r="D150" s="451"/>
      <c r="E150" s="452"/>
      <c r="F150" s="452"/>
      <c r="G150" s="452"/>
      <c r="H150" s="452"/>
      <c r="I150" s="451"/>
      <c r="J150" s="453"/>
      <c r="K150" s="736"/>
      <c r="L150" s="737"/>
      <c r="M150" s="737"/>
      <c r="N150" s="737"/>
      <c r="O150" s="297"/>
      <c r="P150" s="297"/>
      <c r="Q150" s="298"/>
    </row>
    <row r="151" spans="2:17" x14ac:dyDescent="0.35">
      <c r="B151" s="304"/>
      <c r="C151" s="456"/>
      <c r="D151" s="456"/>
      <c r="E151" s="456"/>
      <c r="F151" s="456"/>
      <c r="G151" s="456"/>
      <c r="H151" s="456"/>
      <c r="I151" s="456"/>
      <c r="J151" s="456"/>
      <c r="K151" s="746"/>
      <c r="L151" s="737"/>
      <c r="M151" s="737"/>
      <c r="N151" s="737"/>
      <c r="O151" s="297"/>
      <c r="P151" s="297"/>
      <c r="Q151" s="298"/>
    </row>
    <row r="152" spans="2:17" ht="15" thickBot="1" x14ac:dyDescent="0.4">
      <c r="B152" s="376"/>
      <c r="C152" s="377"/>
      <c r="D152" s="377"/>
      <c r="E152" s="377"/>
      <c r="F152" s="377"/>
      <c r="G152" s="377"/>
      <c r="H152" s="377"/>
      <c r="I152" s="377"/>
      <c r="J152" s="377"/>
      <c r="K152" s="377"/>
      <c r="L152" s="377"/>
      <c r="M152" s="377"/>
      <c r="N152" s="377"/>
      <c r="O152" s="377"/>
      <c r="P152" s="377"/>
      <c r="Q152" s="378"/>
    </row>
  </sheetData>
  <sheetProtection password="CA11" sheet="1" objects="1" scenarios="1"/>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7"/>
  <sheetViews>
    <sheetView showGridLines="0" topLeftCell="A11" zoomScale="107" zoomScaleNormal="60" workbookViewId="0">
      <selection activeCell="E41" sqref="E41"/>
    </sheetView>
  </sheetViews>
  <sheetFormatPr baseColWidth="10" defaultColWidth="11.453125" defaultRowHeight="14.5" x14ac:dyDescent="0.35"/>
  <cols>
    <col min="1" max="1" width="5.81640625" style="64" customWidth="1"/>
    <col min="2" max="2" width="5.54296875" customWidth="1"/>
    <col min="3" max="3" width="18.453125" customWidth="1"/>
    <col min="4" max="4" width="16.453125" customWidth="1"/>
    <col min="9" max="9" width="20.26953125" customWidth="1"/>
    <col min="10" max="115" width="11.453125" style="64"/>
  </cols>
  <sheetData>
    <row r="1" spans="1:115" ht="15" thickBot="1" x14ac:dyDescent="0.4"/>
    <row r="2" spans="1:115" s="295" customFormat="1" x14ac:dyDescent="0.35">
      <c r="A2" s="64"/>
      <c r="B2" s="457"/>
      <c r="C2" s="292" t="s">
        <v>1510</v>
      </c>
      <c r="D2" s="293"/>
      <c r="E2" s="293"/>
      <c r="F2" s="293"/>
      <c r="G2" s="293"/>
      <c r="H2" s="293"/>
      <c r="I2" s="29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row>
    <row r="3" spans="1:115" x14ac:dyDescent="0.35">
      <c r="B3" s="385"/>
      <c r="C3" s="297"/>
      <c r="D3" s="297"/>
      <c r="E3" s="297"/>
      <c r="F3" s="297"/>
      <c r="G3" s="297"/>
      <c r="H3" s="297"/>
      <c r="I3" s="298"/>
    </row>
    <row r="4" spans="1:115" x14ac:dyDescent="0.35">
      <c r="B4" s="385"/>
      <c r="C4" s="299" t="s">
        <v>1511</v>
      </c>
      <c r="D4" s="696" t="s">
        <v>1334</v>
      </c>
      <c r="E4" s="696"/>
      <c r="F4" s="696"/>
      <c r="G4" s="297"/>
      <c r="H4" s="297"/>
      <c r="I4" s="298"/>
    </row>
    <row r="5" spans="1:115" x14ac:dyDescent="0.35">
      <c r="B5" s="385"/>
      <c r="C5" s="299" t="s">
        <v>1381</v>
      </c>
      <c r="D5" s="152">
        <f>'D1. NTT Overview'!D5</f>
        <v>44104</v>
      </c>
      <c r="E5" s="297"/>
      <c r="F5" s="297"/>
      <c r="G5" s="297"/>
      <c r="H5" s="297"/>
      <c r="I5" s="298"/>
    </row>
    <row r="6" spans="1:115" x14ac:dyDescent="0.35">
      <c r="B6" s="385"/>
      <c r="C6" s="297"/>
      <c r="D6" s="297"/>
      <c r="E6" s="297"/>
      <c r="F6" s="297"/>
      <c r="G6" s="297"/>
      <c r="H6" s="297"/>
      <c r="I6" s="298"/>
    </row>
    <row r="7" spans="1:115" s="462" customFormat="1" ht="13" x14ac:dyDescent="0.3">
      <c r="A7" s="458"/>
      <c r="B7" s="459">
        <v>6</v>
      </c>
      <c r="C7" s="460" t="s">
        <v>1489</v>
      </c>
      <c r="D7" s="460"/>
      <c r="E7" s="460"/>
      <c r="F7" s="460"/>
      <c r="G7" s="460"/>
      <c r="H7" s="460"/>
      <c r="I7" s="461"/>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row>
    <row r="8" spans="1:115" x14ac:dyDescent="0.35">
      <c r="B8" s="296"/>
      <c r="C8" s="297"/>
      <c r="D8" s="297"/>
      <c r="E8" s="297"/>
      <c r="F8" s="297"/>
      <c r="G8" s="297"/>
      <c r="H8" s="297"/>
      <c r="I8" s="298"/>
    </row>
    <row r="9" spans="1:115" x14ac:dyDescent="0.35">
      <c r="B9" s="296"/>
      <c r="C9" s="297"/>
      <c r="D9" s="297"/>
      <c r="E9" s="297"/>
      <c r="F9" s="297"/>
      <c r="G9" s="297"/>
      <c r="H9" s="297"/>
      <c r="I9" s="298"/>
    </row>
    <row r="10" spans="1:115" x14ac:dyDescent="0.35">
      <c r="B10" s="296" t="s">
        <v>1490</v>
      </c>
      <c r="C10" s="335" t="s">
        <v>1491</v>
      </c>
      <c r="D10" s="297"/>
      <c r="E10" s="297"/>
      <c r="F10" s="297"/>
      <c r="G10" s="297"/>
      <c r="H10" s="297"/>
      <c r="I10" s="298"/>
    </row>
    <row r="11" spans="1:115" x14ac:dyDescent="0.35">
      <c r="B11" s="296"/>
      <c r="C11" s="297"/>
      <c r="D11" s="297"/>
      <c r="E11" s="297"/>
      <c r="F11" s="297"/>
      <c r="G11" s="297"/>
      <c r="H11" s="297"/>
      <c r="I11" s="298"/>
    </row>
    <row r="12" spans="1:115" x14ac:dyDescent="0.35">
      <c r="B12" s="296"/>
      <c r="C12" s="339" t="s">
        <v>1698</v>
      </c>
      <c r="D12" s="297"/>
      <c r="E12" s="297"/>
      <c r="F12" s="297"/>
      <c r="G12" s="297"/>
      <c r="H12" s="297"/>
      <c r="I12" s="298"/>
    </row>
    <row r="13" spans="1:115" x14ac:dyDescent="0.35">
      <c r="B13" s="296"/>
      <c r="C13" s="306"/>
      <c r="D13" s="297"/>
      <c r="E13" s="297"/>
      <c r="F13" s="297"/>
      <c r="G13" s="297"/>
      <c r="H13" s="297"/>
      <c r="I13" s="298"/>
    </row>
    <row r="14" spans="1:115" x14ac:dyDescent="0.35">
      <c r="B14" s="296"/>
      <c r="C14" s="306"/>
      <c r="D14" s="297"/>
      <c r="E14" s="176">
        <v>2020</v>
      </c>
      <c r="F14" s="567">
        <v>2019</v>
      </c>
      <c r="G14" s="566">
        <v>2018</v>
      </c>
      <c r="H14" s="566">
        <v>2017</v>
      </c>
      <c r="I14" s="298"/>
    </row>
    <row r="15" spans="1:115" x14ac:dyDescent="0.35">
      <c r="B15" s="296"/>
      <c r="C15" s="732" t="s">
        <v>1492</v>
      </c>
      <c r="D15" s="733"/>
      <c r="E15" s="364">
        <v>39549.360999999997</v>
      </c>
      <c r="F15" s="364">
        <v>38227.343000000001</v>
      </c>
      <c r="G15" s="364">
        <v>40678.373</v>
      </c>
      <c r="H15" s="364">
        <v>40793.838000000003</v>
      </c>
      <c r="I15" s="298"/>
    </row>
    <row r="16" spans="1:115" x14ac:dyDescent="0.35">
      <c r="B16" s="296"/>
      <c r="C16" s="732" t="s">
        <v>1493</v>
      </c>
      <c r="D16" s="733"/>
      <c r="E16" s="364">
        <v>19037.037</v>
      </c>
      <c r="F16" s="364">
        <v>21642.517</v>
      </c>
      <c r="G16" s="364">
        <v>22125.427</v>
      </c>
      <c r="H16" s="364">
        <v>21915.741999999998</v>
      </c>
      <c r="I16" s="298"/>
    </row>
    <row r="17" spans="2:9" x14ac:dyDescent="0.35">
      <c r="B17" s="296"/>
      <c r="C17" s="661" t="s">
        <v>1494</v>
      </c>
      <c r="D17" s="663"/>
      <c r="E17" s="215">
        <f>E15+E16</f>
        <v>58586.398000000001</v>
      </c>
      <c r="F17" s="215">
        <v>59869.86</v>
      </c>
      <c r="G17" s="215">
        <v>62803.8</v>
      </c>
      <c r="H17" s="215">
        <v>62709.58</v>
      </c>
      <c r="I17" s="298"/>
    </row>
    <row r="18" spans="2:9" x14ac:dyDescent="0.35">
      <c r="B18" s="296"/>
      <c r="C18" s="308"/>
      <c r="D18" s="308"/>
      <c r="E18" s="463"/>
      <c r="F18" s="560"/>
      <c r="G18" s="463"/>
      <c r="H18" s="463"/>
      <c r="I18" s="298"/>
    </row>
    <row r="19" spans="2:9" x14ac:dyDescent="0.35">
      <c r="B19" s="296"/>
      <c r="C19" s="732" t="s">
        <v>1495</v>
      </c>
      <c r="D19" s="733"/>
      <c r="E19" s="364">
        <v>56201.694499999998</v>
      </c>
      <c r="F19" s="364">
        <v>57397.311999999998</v>
      </c>
      <c r="G19" s="364">
        <v>60019.99</v>
      </c>
      <c r="H19" s="464">
        <v>59072.659</v>
      </c>
      <c r="I19" s="298"/>
    </row>
    <row r="20" spans="2:9" x14ac:dyDescent="0.35">
      <c r="B20" s="296"/>
      <c r="C20" s="732" t="s">
        <v>1496</v>
      </c>
      <c r="D20" s="733"/>
      <c r="E20" s="364">
        <v>184.11</v>
      </c>
      <c r="F20" s="364">
        <v>189.44300000000001</v>
      </c>
      <c r="G20" s="364">
        <v>226.17099999999999</v>
      </c>
      <c r="H20" s="464">
        <v>210.62899999999999</v>
      </c>
      <c r="I20" s="298"/>
    </row>
    <row r="21" spans="2:9" x14ac:dyDescent="0.35">
      <c r="B21" s="296"/>
      <c r="C21" s="732" t="s">
        <v>1497</v>
      </c>
      <c r="D21" s="733"/>
      <c r="E21" s="364">
        <v>1216.0969</v>
      </c>
      <c r="F21" s="364">
        <v>1205.413</v>
      </c>
      <c r="G21" s="364">
        <v>1517.8520000000001</v>
      </c>
      <c r="H21" s="464">
        <v>2302.9180000000001</v>
      </c>
      <c r="I21" s="298"/>
    </row>
    <row r="22" spans="2:9" x14ac:dyDescent="0.35">
      <c r="B22" s="296"/>
      <c r="C22" s="732" t="s">
        <v>1498</v>
      </c>
      <c r="D22" s="733"/>
      <c r="E22" s="364">
        <v>0</v>
      </c>
      <c r="F22" s="364">
        <v>8.1989999999999998</v>
      </c>
      <c r="G22" s="364">
        <v>7.9669999999999996</v>
      </c>
      <c r="H22" s="464">
        <v>81.316000000000003</v>
      </c>
      <c r="I22" s="298"/>
    </row>
    <row r="23" spans="2:9" x14ac:dyDescent="0.35">
      <c r="B23" s="296"/>
      <c r="C23" s="732" t="s">
        <v>1499</v>
      </c>
      <c r="D23" s="733"/>
      <c r="E23" s="364">
        <v>606.32249999999999</v>
      </c>
      <c r="F23" s="364">
        <v>648.95899999999995</v>
      </c>
      <c r="G23" s="364">
        <v>612.70100000000002</v>
      </c>
      <c r="H23" s="464">
        <v>619.56299999999999</v>
      </c>
      <c r="I23" s="298"/>
    </row>
    <row r="24" spans="2:9" x14ac:dyDescent="0.35">
      <c r="B24" s="296"/>
      <c r="C24" s="732" t="s">
        <v>1699</v>
      </c>
      <c r="D24" s="733"/>
      <c r="E24" s="364"/>
      <c r="F24" s="364"/>
      <c r="G24" s="364">
        <v>0</v>
      </c>
      <c r="H24" s="464"/>
      <c r="I24" s="298"/>
    </row>
    <row r="25" spans="2:9" x14ac:dyDescent="0.35">
      <c r="B25" s="296"/>
      <c r="C25" s="732" t="s">
        <v>1700</v>
      </c>
      <c r="D25" s="733"/>
      <c r="E25" s="364"/>
      <c r="F25" s="364"/>
      <c r="G25" s="364">
        <v>0</v>
      </c>
      <c r="H25" s="464"/>
      <c r="I25" s="298"/>
    </row>
    <row r="26" spans="2:9" x14ac:dyDescent="0.35">
      <c r="B26" s="296"/>
      <c r="C26" s="732" t="s">
        <v>1701</v>
      </c>
      <c r="D26" s="733"/>
      <c r="E26" s="364">
        <v>378.17399999999998</v>
      </c>
      <c r="F26" s="364">
        <v>420.53</v>
      </c>
      <c r="G26" s="364">
        <v>419.11900000000003</v>
      </c>
      <c r="H26" s="464">
        <v>422.49400000000003</v>
      </c>
      <c r="I26" s="298"/>
    </row>
    <row r="27" spans="2:9" x14ac:dyDescent="0.35">
      <c r="B27" s="296"/>
      <c r="C27" s="748" t="s">
        <v>92</v>
      </c>
      <c r="D27" s="749"/>
      <c r="E27" s="364"/>
      <c r="F27" s="364"/>
      <c r="G27" s="364"/>
      <c r="H27" s="366"/>
      <c r="I27" s="298"/>
    </row>
    <row r="28" spans="2:9" x14ac:dyDescent="0.35">
      <c r="B28" s="296"/>
      <c r="C28" s="661" t="s">
        <v>1494</v>
      </c>
      <c r="D28" s="663"/>
      <c r="E28" s="215">
        <f>SUM(E19:E27)</f>
        <v>58586.397899999996</v>
      </c>
      <c r="F28" s="215">
        <v>59869.856</v>
      </c>
      <c r="G28" s="215">
        <v>62803.799999999996</v>
      </c>
      <c r="H28" s="215">
        <v>62709.578999999998</v>
      </c>
      <c r="I28" s="298"/>
    </row>
    <row r="29" spans="2:9" x14ac:dyDescent="0.35">
      <c r="B29" s="296"/>
      <c r="C29" s="308"/>
      <c r="D29" s="308"/>
      <c r="E29" s="463"/>
      <c r="F29" s="560"/>
      <c r="G29" s="463"/>
      <c r="H29" s="560"/>
      <c r="I29" s="298"/>
    </row>
    <row r="30" spans="2:9" x14ac:dyDescent="0.35">
      <c r="B30" s="296"/>
      <c r="C30" s="747" t="s">
        <v>227</v>
      </c>
      <c r="D30" s="747"/>
      <c r="E30" s="364">
        <v>54645.502999999997</v>
      </c>
      <c r="F30" s="364">
        <v>54328.22</v>
      </c>
      <c r="G30" s="364">
        <v>56604.044999999998</v>
      </c>
      <c r="H30" s="364">
        <v>56473.345000000001</v>
      </c>
      <c r="I30" s="298"/>
    </row>
    <row r="31" spans="2:9" x14ac:dyDescent="0.35">
      <c r="B31" s="296"/>
      <c r="C31" s="747" t="s">
        <v>229</v>
      </c>
      <c r="D31" s="747"/>
      <c r="E31" s="364">
        <v>1438.75</v>
      </c>
      <c r="F31" s="364">
        <v>2859.8490000000002</v>
      </c>
      <c r="G31" s="364">
        <v>2954.6170000000002</v>
      </c>
      <c r="H31" s="364">
        <v>2989.0419999999999</v>
      </c>
      <c r="I31" s="298"/>
    </row>
    <row r="32" spans="2:9" x14ac:dyDescent="0.35">
      <c r="B32" s="296"/>
      <c r="C32" s="747" t="s">
        <v>92</v>
      </c>
      <c r="D32" s="747"/>
      <c r="E32" s="364">
        <v>2502.1460000000002</v>
      </c>
      <c r="F32" s="364">
        <v>2681.7910000000002</v>
      </c>
      <c r="G32" s="364">
        <v>3245.1379999999999</v>
      </c>
      <c r="H32" s="364">
        <v>3247.1909999999998</v>
      </c>
      <c r="I32" s="298"/>
    </row>
    <row r="33" spans="2:9" x14ac:dyDescent="0.35">
      <c r="B33" s="296"/>
      <c r="C33" s="729" t="s">
        <v>1494</v>
      </c>
      <c r="D33" s="729"/>
      <c r="E33" s="215">
        <f>SUM(E30:E32)</f>
        <v>58586.398999999998</v>
      </c>
      <c r="F33" s="215">
        <v>59869.86</v>
      </c>
      <c r="G33" s="215">
        <v>62803.799999999996</v>
      </c>
      <c r="H33" s="215">
        <v>62709.578000000001</v>
      </c>
      <c r="I33" s="298"/>
    </row>
    <row r="34" spans="2:9" x14ac:dyDescent="0.35">
      <c r="B34" s="296"/>
      <c r="C34" s="297"/>
      <c r="D34" s="297"/>
      <c r="E34" s="465"/>
      <c r="F34" s="465"/>
      <c r="G34" s="465"/>
      <c r="H34" s="465"/>
      <c r="I34" s="298"/>
    </row>
    <row r="35" spans="2:9" x14ac:dyDescent="0.35">
      <c r="B35" s="296"/>
      <c r="C35" s="297"/>
      <c r="D35" s="297"/>
      <c r="E35" s="465"/>
      <c r="F35" s="465"/>
      <c r="G35" s="465"/>
      <c r="H35" s="465"/>
      <c r="I35" s="298"/>
    </row>
    <row r="36" spans="2:9" x14ac:dyDescent="0.35">
      <c r="B36" s="296" t="s">
        <v>1500</v>
      </c>
      <c r="C36" s="335" t="s">
        <v>1501</v>
      </c>
      <c r="D36" s="297"/>
      <c r="E36" s="465"/>
      <c r="F36" s="465"/>
      <c r="G36" s="465"/>
      <c r="H36" s="465"/>
      <c r="I36" s="298"/>
    </row>
    <row r="37" spans="2:9" x14ac:dyDescent="0.35">
      <c r="B37" s="440"/>
      <c r="C37" s="297"/>
      <c r="D37" s="297"/>
      <c r="E37" s="465"/>
      <c r="F37" s="465"/>
      <c r="G37" s="465"/>
      <c r="H37" s="465"/>
      <c r="I37" s="298"/>
    </row>
    <row r="38" spans="2:9" x14ac:dyDescent="0.35">
      <c r="B38" s="296"/>
      <c r="C38" s="339" t="s">
        <v>1702</v>
      </c>
      <c r="D38" s="297"/>
      <c r="E38" s="297"/>
      <c r="F38" s="297"/>
      <c r="G38" s="297"/>
      <c r="H38" s="297"/>
      <c r="I38" s="298"/>
    </row>
    <row r="39" spans="2:9" x14ac:dyDescent="0.35">
      <c r="B39" s="296"/>
      <c r="C39" s="306"/>
      <c r="D39" s="297"/>
      <c r="E39" s="297"/>
      <c r="F39" s="297"/>
      <c r="G39" s="297"/>
      <c r="H39" s="297"/>
      <c r="I39" s="298"/>
    </row>
    <row r="40" spans="2:9" x14ac:dyDescent="0.35">
      <c r="B40" s="296"/>
      <c r="C40" s="306"/>
      <c r="D40" s="297"/>
      <c r="E40" s="176">
        <v>2020</v>
      </c>
      <c r="F40" s="566">
        <v>2019</v>
      </c>
      <c r="G40" s="566">
        <v>2018</v>
      </c>
      <c r="H40" s="566">
        <v>2017</v>
      </c>
      <c r="I40" s="298"/>
    </row>
    <row r="41" spans="2:9" x14ac:dyDescent="0.35">
      <c r="B41" s="296"/>
      <c r="C41" s="747" t="s">
        <v>1492</v>
      </c>
      <c r="D41" s="747"/>
      <c r="E41" s="364">
        <v>2300</v>
      </c>
      <c r="F41" s="364">
        <v>2510</v>
      </c>
      <c r="G41" s="364">
        <v>5230</v>
      </c>
      <c r="H41" s="364">
        <v>4750</v>
      </c>
      <c r="I41" s="298"/>
    </row>
    <row r="42" spans="2:9" x14ac:dyDescent="0.35">
      <c r="B42" s="296"/>
      <c r="C42" s="747" t="s">
        <v>1493</v>
      </c>
      <c r="D42" s="747"/>
      <c r="E42" s="364">
        <v>175</v>
      </c>
      <c r="F42" s="364">
        <v>490</v>
      </c>
      <c r="G42" s="364">
        <v>488</v>
      </c>
      <c r="H42" s="364">
        <v>1310</v>
      </c>
      <c r="I42" s="298"/>
    </row>
    <row r="43" spans="2:9" x14ac:dyDescent="0.35">
      <c r="B43" s="296"/>
      <c r="C43" s="716" t="s">
        <v>1494</v>
      </c>
      <c r="D43" s="718"/>
      <c r="E43" s="215">
        <f>E41+E42</f>
        <v>2475</v>
      </c>
      <c r="F43" s="215">
        <v>3000</v>
      </c>
      <c r="G43" s="215">
        <v>5718</v>
      </c>
      <c r="H43" s="215">
        <v>6060</v>
      </c>
      <c r="I43" s="298"/>
    </row>
    <row r="44" spans="2:9" x14ac:dyDescent="0.35">
      <c r="B44" s="296"/>
      <c r="C44" s="308"/>
      <c r="D44" s="308"/>
      <c r="E44" s="463"/>
      <c r="F44" s="463"/>
      <c r="G44" s="463"/>
      <c r="H44" s="560"/>
      <c r="I44" s="298"/>
    </row>
    <row r="45" spans="2:9" x14ac:dyDescent="0.35">
      <c r="B45" s="296"/>
      <c r="C45" s="747" t="s">
        <v>1495</v>
      </c>
      <c r="D45" s="747"/>
      <c r="E45" s="364">
        <v>2475</v>
      </c>
      <c r="F45" s="364">
        <v>3000</v>
      </c>
      <c r="G45" s="364">
        <v>5718</v>
      </c>
      <c r="H45" s="464">
        <v>6060</v>
      </c>
      <c r="I45" s="298"/>
    </row>
    <row r="46" spans="2:9" x14ac:dyDescent="0.35">
      <c r="B46" s="296"/>
      <c r="C46" s="747" t="s">
        <v>1496</v>
      </c>
      <c r="D46" s="747"/>
      <c r="E46" s="364"/>
      <c r="F46" s="559"/>
      <c r="G46" s="364"/>
      <c r="H46" s="568"/>
      <c r="I46" s="298"/>
    </row>
    <row r="47" spans="2:9" x14ac:dyDescent="0.35">
      <c r="B47" s="296"/>
      <c r="C47" s="747" t="s">
        <v>1497</v>
      </c>
      <c r="D47" s="747"/>
      <c r="E47" s="364"/>
      <c r="F47" s="559"/>
      <c r="G47" s="364"/>
      <c r="H47" s="568"/>
      <c r="I47" s="298"/>
    </row>
    <row r="48" spans="2:9" x14ac:dyDescent="0.35">
      <c r="B48" s="296"/>
      <c r="C48" s="747" t="s">
        <v>1498</v>
      </c>
      <c r="D48" s="747"/>
      <c r="E48" s="364"/>
      <c r="F48" s="559"/>
      <c r="G48" s="364"/>
      <c r="H48" s="568"/>
      <c r="I48" s="298"/>
    </row>
    <row r="49" spans="2:9" x14ac:dyDescent="0.35">
      <c r="B49" s="296"/>
      <c r="C49" s="747" t="s">
        <v>1499</v>
      </c>
      <c r="D49" s="747"/>
      <c r="E49" s="364"/>
      <c r="F49" s="559"/>
      <c r="G49" s="364"/>
      <c r="H49" s="568"/>
      <c r="I49" s="298"/>
    </row>
    <row r="50" spans="2:9" x14ac:dyDescent="0.35">
      <c r="B50" s="296"/>
      <c r="C50" s="747" t="s">
        <v>1701</v>
      </c>
      <c r="D50" s="747"/>
      <c r="E50" s="364"/>
      <c r="F50" s="559"/>
      <c r="G50" s="364"/>
      <c r="H50" s="568"/>
      <c r="I50" s="298"/>
    </row>
    <row r="51" spans="2:9" x14ac:dyDescent="0.35">
      <c r="B51" s="296"/>
      <c r="C51" s="747" t="s">
        <v>92</v>
      </c>
      <c r="D51" s="747"/>
      <c r="E51" s="364"/>
      <c r="F51" s="559"/>
      <c r="G51" s="364"/>
      <c r="H51" s="568"/>
      <c r="I51" s="298"/>
    </row>
    <row r="52" spans="2:9" x14ac:dyDescent="0.35">
      <c r="B52" s="296"/>
      <c r="C52" s="716" t="s">
        <v>1494</v>
      </c>
      <c r="D52" s="718"/>
      <c r="E52" s="215">
        <f>SUM(E45:E51)</f>
        <v>2475</v>
      </c>
      <c r="F52" s="254">
        <v>3000</v>
      </c>
      <c r="G52" s="215">
        <v>5718</v>
      </c>
      <c r="H52" s="215">
        <v>6060</v>
      </c>
      <c r="I52" s="298"/>
    </row>
    <row r="53" spans="2:9" x14ac:dyDescent="0.35">
      <c r="B53" s="296"/>
      <c r="C53" s="308"/>
      <c r="D53" s="308"/>
      <c r="E53" s="463"/>
      <c r="F53" s="463"/>
      <c r="G53" s="463"/>
      <c r="H53" s="463"/>
      <c r="I53" s="298"/>
    </row>
    <row r="54" spans="2:9" x14ac:dyDescent="0.35">
      <c r="B54" s="296"/>
      <c r="C54" s="747" t="s">
        <v>227</v>
      </c>
      <c r="D54" s="747"/>
      <c r="E54" s="364">
        <v>2475</v>
      </c>
      <c r="F54" s="364">
        <v>2930</v>
      </c>
      <c r="G54" s="364">
        <v>5668</v>
      </c>
      <c r="H54" s="364">
        <v>6055</v>
      </c>
      <c r="I54" s="298"/>
    </row>
    <row r="55" spans="2:9" x14ac:dyDescent="0.35">
      <c r="B55" s="296"/>
      <c r="C55" s="747" t="s">
        <v>229</v>
      </c>
      <c r="D55" s="747"/>
      <c r="E55" s="364">
        <v>0</v>
      </c>
      <c r="F55" s="364"/>
      <c r="G55" s="364">
        <v>15</v>
      </c>
      <c r="H55" s="364">
        <v>5</v>
      </c>
      <c r="I55" s="298"/>
    </row>
    <row r="56" spans="2:9" x14ac:dyDescent="0.35">
      <c r="B56" s="296"/>
      <c r="C56" s="747" t="s">
        <v>92</v>
      </c>
      <c r="D56" s="747"/>
      <c r="E56" s="364">
        <v>0</v>
      </c>
      <c r="F56" s="364">
        <v>70</v>
      </c>
      <c r="G56" s="364">
        <v>35</v>
      </c>
      <c r="H56" s="364"/>
      <c r="I56" s="298"/>
    </row>
    <row r="57" spans="2:9" x14ac:dyDescent="0.35">
      <c r="B57" s="296"/>
      <c r="C57" s="716" t="s">
        <v>1494</v>
      </c>
      <c r="D57" s="718"/>
      <c r="E57" s="215">
        <f>SUM(E54:E56)</f>
        <v>2475</v>
      </c>
      <c r="F57" s="215">
        <v>3000</v>
      </c>
      <c r="G57" s="215">
        <v>5718</v>
      </c>
      <c r="H57" s="215">
        <v>6060</v>
      </c>
      <c r="I57" s="298"/>
    </row>
    <row r="58" spans="2:9" ht="15" thickBot="1" x14ac:dyDescent="0.4">
      <c r="B58" s="466"/>
      <c r="C58" s="377"/>
      <c r="D58" s="377"/>
      <c r="E58" s="377"/>
      <c r="F58" s="377"/>
      <c r="G58" s="377"/>
      <c r="H58" s="377"/>
      <c r="I58" s="378"/>
    </row>
    <row r="59" spans="2:9" x14ac:dyDescent="0.35">
      <c r="B59" s="1"/>
    </row>
    <row r="60" spans="2:9" x14ac:dyDescent="0.35">
      <c r="B60" s="1"/>
    </row>
    <row r="61" spans="2:9" x14ac:dyDescent="0.35">
      <c r="B61" s="1"/>
    </row>
    <row r="62" spans="2:9" x14ac:dyDescent="0.35">
      <c r="B62" s="1"/>
    </row>
    <row r="63" spans="2:9" x14ac:dyDescent="0.35">
      <c r="B63" s="1"/>
    </row>
    <row r="64" spans="2:9" x14ac:dyDescent="0.35">
      <c r="B64" s="1"/>
    </row>
    <row r="65" spans="2:5" x14ac:dyDescent="0.35">
      <c r="B65" s="1"/>
    </row>
    <row r="66" spans="2:5" x14ac:dyDescent="0.35">
      <c r="B66" s="1"/>
      <c r="E66" s="467"/>
    </row>
    <row r="67" spans="2:5" x14ac:dyDescent="0.35">
      <c r="B67" s="1"/>
    </row>
    <row r="68" spans="2:5" x14ac:dyDescent="0.35">
      <c r="B68" s="1"/>
    </row>
    <row r="69" spans="2:5" x14ac:dyDescent="0.35">
      <c r="B69" s="1"/>
    </row>
    <row r="70" spans="2:5" x14ac:dyDescent="0.35">
      <c r="B70" s="1"/>
    </row>
    <row r="71" spans="2:5" x14ac:dyDescent="0.35">
      <c r="B71" s="1"/>
    </row>
    <row r="72" spans="2:5" x14ac:dyDescent="0.35">
      <c r="B72" s="1"/>
    </row>
    <row r="73" spans="2:5" x14ac:dyDescent="0.35">
      <c r="B73" s="1"/>
    </row>
    <row r="74" spans="2:5" x14ac:dyDescent="0.35">
      <c r="B74" s="1"/>
    </row>
    <row r="75" spans="2:5" x14ac:dyDescent="0.35">
      <c r="B75" s="1"/>
    </row>
    <row r="76" spans="2:5" x14ac:dyDescent="0.35">
      <c r="B76" s="1"/>
    </row>
    <row r="77" spans="2:5" x14ac:dyDescent="0.35">
      <c r="B77" s="1"/>
    </row>
  </sheetData>
  <sheetProtection password="CA11" sheet="1" objects="1" scenarios="1"/>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topLeftCell="A10" workbookViewId="0">
      <selection activeCell="D22" sqref="D22"/>
    </sheetView>
  </sheetViews>
  <sheetFormatPr baseColWidth="10" defaultColWidth="11.453125" defaultRowHeight="12.5" x14ac:dyDescent="0.25"/>
  <cols>
    <col min="1" max="1" width="5" style="380" customWidth="1"/>
    <col min="2" max="2" width="8.453125" style="468" customWidth="1"/>
    <col min="3" max="11" width="11.453125" style="469"/>
    <col min="12" max="12" width="3.7265625" style="469" customWidth="1"/>
    <col min="13" max="84" width="11.453125" style="380"/>
    <col min="85" max="16384" width="11.453125" style="469"/>
  </cols>
  <sheetData>
    <row r="1" spans="1:84" ht="13" thickBot="1" x14ac:dyDescent="0.3"/>
    <row r="2" spans="1:84" s="475" customFormat="1" ht="15" customHeight="1" x14ac:dyDescent="0.35">
      <c r="A2" s="470"/>
      <c r="B2" s="471"/>
      <c r="C2" s="472" t="s">
        <v>1510</v>
      </c>
      <c r="D2" s="473"/>
      <c r="E2" s="473"/>
      <c r="F2" s="473"/>
      <c r="G2" s="473"/>
      <c r="H2" s="473"/>
      <c r="I2" s="473"/>
      <c r="J2" s="473"/>
      <c r="K2" s="473"/>
      <c r="L2" s="474"/>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row>
    <row r="3" spans="1:84" ht="13" x14ac:dyDescent="0.3">
      <c r="B3" s="476"/>
      <c r="C3" s="335" t="s">
        <v>1703</v>
      </c>
      <c r="D3" s="308"/>
      <c r="E3" s="308"/>
      <c r="F3" s="308"/>
      <c r="G3" s="308"/>
      <c r="H3" s="308"/>
      <c r="I3" s="308"/>
      <c r="J3" s="308"/>
      <c r="K3" s="308"/>
      <c r="L3" s="477"/>
    </row>
    <row r="4" spans="1:84" x14ac:dyDescent="0.25">
      <c r="B4" s="476"/>
      <c r="C4" s="306"/>
      <c r="D4" s="306" t="s">
        <v>1704</v>
      </c>
      <c r="E4" s="308"/>
      <c r="F4" s="308"/>
      <c r="G4" s="308"/>
      <c r="H4" s="308"/>
      <c r="I4" s="308"/>
      <c r="J4" s="308"/>
      <c r="K4" s="308"/>
      <c r="L4" s="477"/>
    </row>
    <row r="5" spans="1:84" x14ac:dyDescent="0.25">
      <c r="B5" s="476"/>
      <c r="C5" s="306"/>
      <c r="D5" s="306" t="s">
        <v>1705</v>
      </c>
      <c r="E5" s="308"/>
      <c r="F5" s="308"/>
      <c r="G5" s="308"/>
      <c r="H5" s="308"/>
      <c r="I5" s="308"/>
      <c r="J5" s="308"/>
      <c r="K5" s="308"/>
      <c r="L5" s="477"/>
    </row>
    <row r="6" spans="1:84" x14ac:dyDescent="0.25">
      <c r="B6" s="476"/>
      <c r="C6" s="306"/>
      <c r="D6" s="306" t="s">
        <v>1706</v>
      </c>
      <c r="E6" s="308"/>
      <c r="F6" s="308"/>
      <c r="G6" s="308"/>
      <c r="H6" s="308"/>
      <c r="I6" s="308"/>
      <c r="J6" s="308"/>
      <c r="K6" s="308"/>
      <c r="L6" s="477"/>
    </row>
    <row r="7" spans="1:84" ht="21.75" customHeight="1" x14ac:dyDescent="0.25">
      <c r="B7" s="476"/>
      <c r="C7" s="308"/>
      <c r="D7" s="308"/>
      <c r="E7" s="308"/>
      <c r="F7" s="308"/>
      <c r="G7" s="308"/>
      <c r="H7" s="308"/>
      <c r="I7" s="308"/>
      <c r="J7" s="308"/>
      <c r="K7" s="308"/>
      <c r="L7" s="477"/>
    </row>
    <row r="8" spans="1:84" s="480" customFormat="1" ht="15" customHeight="1" x14ac:dyDescent="0.35">
      <c r="A8" s="398"/>
      <c r="B8" s="387"/>
      <c r="C8" s="478" t="s">
        <v>1707</v>
      </c>
      <c r="D8" s="478"/>
      <c r="E8" s="478"/>
      <c r="F8" s="478"/>
      <c r="G8" s="478"/>
      <c r="H8" s="478"/>
      <c r="I8" s="478"/>
      <c r="J8" s="478"/>
      <c r="K8" s="478"/>
      <c r="L8" s="479"/>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c r="CD8" s="398"/>
      <c r="CE8" s="398"/>
      <c r="CF8" s="398"/>
    </row>
    <row r="9" spans="1:84" x14ac:dyDescent="0.25">
      <c r="B9" s="476"/>
      <c r="C9" s="308"/>
      <c r="D9" s="308"/>
      <c r="E9" s="308"/>
      <c r="F9" s="308"/>
      <c r="G9" s="308"/>
      <c r="H9" s="308"/>
      <c r="I9" s="308"/>
      <c r="J9" s="308"/>
      <c r="K9" s="308"/>
      <c r="L9" s="477"/>
    </row>
    <row r="10" spans="1:84" x14ac:dyDescent="0.25">
      <c r="B10" s="476"/>
      <c r="C10" s="308"/>
      <c r="D10" s="308"/>
      <c r="E10" s="308"/>
      <c r="F10" s="308"/>
      <c r="G10" s="308"/>
      <c r="H10" s="308"/>
      <c r="I10" s="308"/>
      <c r="J10" s="308"/>
      <c r="K10" s="308"/>
      <c r="L10" s="477"/>
    </row>
    <row r="11" spans="1:84" ht="13" x14ac:dyDescent="0.3">
      <c r="B11" s="481" t="s">
        <v>1386</v>
      </c>
      <c r="C11" s="308" t="s">
        <v>1708</v>
      </c>
      <c r="D11" s="308"/>
      <c r="E11" s="308"/>
      <c r="F11" s="308"/>
      <c r="G11" s="308"/>
      <c r="H11" s="308"/>
      <c r="I11" s="308"/>
      <c r="J11" s="308"/>
      <c r="K11" s="308"/>
      <c r="L11" s="477"/>
    </row>
    <row r="12" spans="1:84" x14ac:dyDescent="0.25">
      <c r="B12" s="476"/>
      <c r="C12" s="308"/>
      <c r="D12" s="308"/>
      <c r="E12" s="308"/>
      <c r="F12" s="308"/>
      <c r="G12" s="308"/>
      <c r="H12" s="308"/>
      <c r="I12" s="308"/>
      <c r="J12" s="308"/>
      <c r="K12" s="308"/>
      <c r="L12" s="477"/>
    </row>
    <row r="13" spans="1:84" ht="13" x14ac:dyDescent="0.3">
      <c r="B13" s="481" t="s">
        <v>1394</v>
      </c>
      <c r="C13" s="319" t="s">
        <v>1709</v>
      </c>
      <c r="D13" s="308"/>
      <c r="E13" s="308"/>
      <c r="F13" s="308"/>
      <c r="G13" s="308"/>
      <c r="H13" s="308"/>
      <c r="I13" s="308"/>
      <c r="J13" s="308"/>
      <c r="K13" s="308"/>
      <c r="L13" s="477"/>
    </row>
    <row r="14" spans="1:84" x14ac:dyDescent="0.25">
      <c r="B14" s="476"/>
      <c r="C14" s="306" t="s">
        <v>1710</v>
      </c>
      <c r="D14" s="308"/>
      <c r="E14" s="308"/>
      <c r="F14" s="308"/>
      <c r="G14" s="308"/>
      <c r="H14" s="308"/>
      <c r="I14" s="308"/>
      <c r="J14" s="308"/>
      <c r="K14" s="308"/>
      <c r="L14" s="477"/>
    </row>
    <row r="15" spans="1:84" x14ac:dyDescent="0.25">
      <c r="B15" s="476"/>
      <c r="C15" s="308" t="s">
        <v>1711</v>
      </c>
      <c r="D15" s="308"/>
      <c r="E15" s="308"/>
      <c r="F15" s="308"/>
      <c r="G15" s="308"/>
      <c r="H15" s="308"/>
      <c r="I15" s="308"/>
      <c r="J15" s="308"/>
      <c r="K15" s="308"/>
      <c r="L15" s="477"/>
    </row>
    <row r="16" spans="1:84" x14ac:dyDescent="0.25">
      <c r="B16" s="476"/>
      <c r="C16" s="308" t="s">
        <v>1712</v>
      </c>
      <c r="D16" s="308"/>
      <c r="E16" s="308"/>
      <c r="F16" s="308"/>
      <c r="G16" s="308"/>
      <c r="H16" s="308"/>
      <c r="I16" s="308"/>
      <c r="J16" s="308"/>
      <c r="K16" s="308"/>
      <c r="L16" s="477"/>
    </row>
    <row r="17" spans="1:84" x14ac:dyDescent="0.25">
      <c r="B17" s="476"/>
      <c r="C17" s="308" t="s">
        <v>1713</v>
      </c>
      <c r="D17" s="308"/>
      <c r="E17" s="308"/>
      <c r="F17" s="308"/>
      <c r="G17" s="308"/>
      <c r="H17" s="308"/>
      <c r="I17" s="308"/>
      <c r="J17" s="308"/>
      <c r="K17" s="308"/>
      <c r="L17" s="477"/>
    </row>
    <row r="18" spans="1:84" x14ac:dyDescent="0.25">
      <c r="B18" s="476"/>
      <c r="C18" s="308" t="s">
        <v>1714</v>
      </c>
      <c r="D18" s="308"/>
      <c r="E18" s="308"/>
      <c r="F18" s="308"/>
      <c r="G18" s="308"/>
      <c r="H18" s="308"/>
      <c r="I18" s="308"/>
      <c r="J18" s="308"/>
      <c r="K18" s="308"/>
      <c r="L18" s="477"/>
    </row>
    <row r="19" spans="1:84" x14ac:dyDescent="0.25">
      <c r="B19" s="476"/>
      <c r="C19" s="308" t="s">
        <v>1715</v>
      </c>
      <c r="D19" s="308"/>
      <c r="E19" s="308"/>
      <c r="F19" s="308"/>
      <c r="G19" s="308"/>
      <c r="H19" s="308"/>
      <c r="I19" s="308"/>
      <c r="J19" s="308"/>
      <c r="K19" s="308"/>
      <c r="L19" s="477"/>
    </row>
    <row r="20" spans="1:84" x14ac:dyDescent="0.25">
      <c r="B20" s="476"/>
      <c r="C20" s="308" t="s">
        <v>1716</v>
      </c>
      <c r="D20" s="308"/>
      <c r="E20" s="308"/>
      <c r="F20" s="308"/>
      <c r="G20" s="308"/>
      <c r="H20" s="308"/>
      <c r="I20" s="308"/>
      <c r="J20" s="308"/>
      <c r="K20" s="308"/>
      <c r="L20" s="477"/>
    </row>
    <row r="21" spans="1:84" x14ac:dyDescent="0.25">
      <c r="B21" s="476"/>
      <c r="C21" s="482" t="s">
        <v>1717</v>
      </c>
      <c r="D21" s="308"/>
      <c r="E21" s="308"/>
      <c r="F21" s="308"/>
      <c r="G21" s="308"/>
      <c r="H21" s="308"/>
      <c r="I21" s="308"/>
      <c r="J21" s="308"/>
      <c r="K21" s="308"/>
      <c r="L21" s="477"/>
    </row>
    <row r="22" spans="1:84" ht="13" x14ac:dyDescent="0.3">
      <c r="B22" s="481" t="s">
        <v>1408</v>
      </c>
      <c r="C22" s="319" t="s">
        <v>1401</v>
      </c>
      <c r="D22" s="308"/>
      <c r="E22" s="308"/>
      <c r="F22" s="308"/>
      <c r="G22" s="308"/>
      <c r="H22" s="308"/>
      <c r="I22" s="308"/>
      <c r="J22" s="308"/>
      <c r="K22" s="308"/>
      <c r="L22" s="477"/>
    </row>
    <row r="23" spans="1:84" x14ac:dyDescent="0.25">
      <c r="B23" s="476"/>
      <c r="C23" s="308"/>
      <c r="D23" s="308"/>
      <c r="E23" s="308"/>
      <c r="F23" s="308"/>
      <c r="G23" s="308"/>
      <c r="H23" s="308"/>
      <c r="I23" s="308"/>
      <c r="J23" s="308"/>
      <c r="K23" s="308"/>
      <c r="L23" s="477"/>
    </row>
    <row r="24" spans="1:84" x14ac:dyDescent="0.25">
      <c r="B24" s="476"/>
      <c r="C24" s="483" t="s">
        <v>1718</v>
      </c>
      <c r="D24" s="308"/>
      <c r="E24" s="308"/>
      <c r="F24" s="308"/>
      <c r="G24" s="308"/>
      <c r="H24" s="308"/>
      <c r="I24" s="308"/>
      <c r="J24" s="308"/>
      <c r="K24" s="308"/>
      <c r="L24" s="477"/>
    </row>
    <row r="25" spans="1:84" x14ac:dyDescent="0.25">
      <c r="B25" s="476"/>
      <c r="C25" s="306" t="s">
        <v>1719</v>
      </c>
      <c r="D25" s="308"/>
      <c r="E25" s="308"/>
      <c r="F25" s="308"/>
      <c r="G25" s="308"/>
      <c r="H25" s="308"/>
      <c r="I25" s="308"/>
      <c r="J25" s="308"/>
      <c r="K25" s="308"/>
      <c r="L25" s="477"/>
    </row>
    <row r="26" spans="1:84" s="303" customFormat="1" x14ac:dyDescent="0.25">
      <c r="A26" s="301"/>
      <c r="B26" s="304"/>
      <c r="C26" s="306" t="s">
        <v>1720</v>
      </c>
      <c r="D26" s="306"/>
      <c r="E26" s="306"/>
      <c r="F26" s="306"/>
      <c r="G26" s="306"/>
      <c r="H26" s="306"/>
      <c r="I26" s="306"/>
      <c r="J26" s="306"/>
      <c r="K26" s="306"/>
      <c r="L26" s="307"/>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row>
    <row r="27" spans="1:84" s="303" customFormat="1" x14ac:dyDescent="0.25">
      <c r="A27" s="301"/>
      <c r="B27" s="304"/>
      <c r="C27" s="308" t="s">
        <v>1721</v>
      </c>
      <c r="D27" s="306"/>
      <c r="E27" s="306"/>
      <c r="F27" s="306"/>
      <c r="G27" s="306"/>
      <c r="H27" s="306"/>
      <c r="I27" s="306"/>
      <c r="J27" s="306"/>
      <c r="K27" s="306"/>
      <c r="L27" s="307"/>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row>
    <row r="28" spans="1:84" s="303" customFormat="1" x14ac:dyDescent="0.25">
      <c r="A28" s="301"/>
      <c r="B28" s="304"/>
      <c r="C28" s="306"/>
      <c r="D28" s="306"/>
      <c r="E28" s="306"/>
      <c r="F28" s="306"/>
      <c r="G28" s="306"/>
      <c r="H28" s="306"/>
      <c r="I28" s="306"/>
      <c r="J28" s="306"/>
      <c r="K28" s="306"/>
      <c r="L28" s="307"/>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row>
    <row r="29" spans="1:84" x14ac:dyDescent="0.25">
      <c r="B29" s="476"/>
      <c r="C29" s="308"/>
      <c r="D29" s="308"/>
      <c r="E29" s="308"/>
      <c r="F29" s="308"/>
      <c r="G29" s="308"/>
      <c r="H29" s="308"/>
      <c r="I29" s="308"/>
      <c r="J29" s="308"/>
      <c r="K29" s="308"/>
      <c r="L29" s="477"/>
    </row>
    <row r="30" spans="1:84" x14ac:dyDescent="0.25">
      <c r="B30" s="476"/>
      <c r="C30" s="483" t="s">
        <v>1722</v>
      </c>
      <c r="D30" s="308"/>
      <c r="E30" s="308"/>
      <c r="F30" s="308"/>
      <c r="G30" s="308"/>
      <c r="H30" s="308"/>
      <c r="I30" s="308"/>
      <c r="J30" s="308"/>
      <c r="K30" s="308"/>
      <c r="L30" s="477"/>
    </row>
    <row r="31" spans="1:84" ht="119.25" customHeight="1" x14ac:dyDescent="0.25">
      <c r="B31" s="476"/>
      <c r="C31" s="750" t="s">
        <v>1723</v>
      </c>
      <c r="D31" s="751"/>
      <c r="E31" s="751"/>
      <c r="F31" s="751"/>
      <c r="G31" s="751"/>
      <c r="H31" s="751"/>
      <c r="I31" s="751"/>
      <c r="J31" s="751"/>
      <c r="K31" s="308"/>
      <c r="L31" s="477"/>
    </row>
    <row r="32" spans="1:84" x14ac:dyDescent="0.25">
      <c r="B32" s="476"/>
      <c r="C32" s="306"/>
      <c r="D32" s="308"/>
      <c r="E32" s="308"/>
      <c r="F32" s="308"/>
      <c r="G32" s="308"/>
      <c r="H32" s="308"/>
      <c r="I32" s="308"/>
      <c r="J32" s="308"/>
      <c r="K32" s="308"/>
      <c r="L32" s="477"/>
    </row>
    <row r="33" spans="1:84" ht="13" x14ac:dyDescent="0.3">
      <c r="B33" s="481" t="s">
        <v>1724</v>
      </c>
      <c r="C33" s="319" t="s">
        <v>1725</v>
      </c>
      <c r="D33" s="308"/>
      <c r="E33" s="308"/>
      <c r="F33" s="308"/>
      <c r="G33" s="308"/>
      <c r="H33" s="308"/>
      <c r="I33" s="308"/>
      <c r="J33" s="308"/>
      <c r="K33" s="308"/>
      <c r="L33" s="477"/>
    </row>
    <row r="34" spans="1:84" x14ac:dyDescent="0.25">
      <c r="B34" s="476"/>
      <c r="C34" s="308"/>
      <c r="D34" s="308"/>
      <c r="E34" s="308"/>
      <c r="F34" s="308"/>
      <c r="G34" s="308"/>
      <c r="H34" s="308"/>
      <c r="I34" s="308"/>
      <c r="J34" s="308"/>
      <c r="K34" s="308"/>
      <c r="L34" s="477"/>
    </row>
    <row r="35" spans="1:84" x14ac:dyDescent="0.25">
      <c r="B35" s="476"/>
      <c r="C35" s="483" t="s">
        <v>1726</v>
      </c>
      <c r="D35" s="308"/>
      <c r="E35" s="308"/>
      <c r="F35" s="308"/>
      <c r="G35" s="308"/>
      <c r="H35" s="308"/>
      <c r="I35" s="308"/>
      <c r="J35" s="308"/>
      <c r="K35" s="308"/>
      <c r="L35" s="477"/>
    </row>
    <row r="36" spans="1:84" x14ac:dyDescent="0.25">
      <c r="B36" s="476"/>
      <c r="C36" s="306" t="s">
        <v>1375</v>
      </c>
      <c r="D36" s="308"/>
      <c r="E36" s="308"/>
      <c r="F36" s="308"/>
      <c r="G36" s="308"/>
      <c r="H36" s="308"/>
      <c r="I36" s="308"/>
      <c r="J36" s="308"/>
      <c r="K36" s="308"/>
      <c r="L36" s="477"/>
    </row>
    <row r="37" spans="1:84" x14ac:dyDescent="0.25">
      <c r="B37" s="476"/>
      <c r="C37" s="308"/>
      <c r="D37" s="308"/>
      <c r="E37" s="308"/>
      <c r="F37" s="308"/>
      <c r="G37" s="308"/>
      <c r="H37" s="308"/>
      <c r="I37" s="308"/>
      <c r="J37" s="308"/>
      <c r="K37" s="308"/>
      <c r="L37" s="477"/>
    </row>
    <row r="38" spans="1:84" x14ac:dyDescent="0.25">
      <c r="B38" s="476"/>
      <c r="C38" s="308"/>
      <c r="D38" s="308"/>
      <c r="E38" s="308"/>
      <c r="F38" s="308"/>
      <c r="G38" s="308"/>
      <c r="H38" s="308"/>
      <c r="I38" s="308"/>
      <c r="J38" s="308"/>
      <c r="K38" s="308"/>
      <c r="L38" s="477"/>
    </row>
    <row r="39" spans="1:84" x14ac:dyDescent="0.25">
      <c r="B39" s="476"/>
      <c r="C39" s="483" t="s">
        <v>1727</v>
      </c>
      <c r="D39" s="308"/>
      <c r="E39" s="308"/>
      <c r="F39" s="308"/>
      <c r="G39" s="308"/>
      <c r="H39" s="308"/>
      <c r="I39" s="308"/>
      <c r="J39" s="308"/>
      <c r="K39" s="308"/>
      <c r="L39" s="477"/>
    </row>
    <row r="40" spans="1:84" x14ac:dyDescent="0.25">
      <c r="B40" s="476"/>
      <c r="C40" s="308" t="s">
        <v>1728</v>
      </c>
      <c r="D40" s="308"/>
      <c r="E40" s="308"/>
      <c r="F40" s="308"/>
      <c r="G40" s="308"/>
      <c r="H40" s="308"/>
      <c r="I40" s="308"/>
      <c r="J40" s="308"/>
      <c r="K40" s="308"/>
      <c r="L40" s="477"/>
    </row>
    <row r="41" spans="1:84" x14ac:dyDescent="0.25">
      <c r="B41" s="476"/>
      <c r="C41" s="308" t="s">
        <v>1729</v>
      </c>
      <c r="D41" s="308"/>
      <c r="E41" s="308"/>
      <c r="F41" s="308"/>
      <c r="G41" s="308"/>
      <c r="H41" s="308"/>
      <c r="I41" s="308"/>
      <c r="J41" s="308"/>
      <c r="K41" s="308"/>
      <c r="L41" s="477"/>
    </row>
    <row r="42" spans="1:84" x14ac:dyDescent="0.25">
      <c r="B42" s="476"/>
      <c r="C42" s="308"/>
      <c r="D42" s="308"/>
      <c r="E42" s="308"/>
      <c r="F42" s="308"/>
      <c r="G42" s="308"/>
      <c r="H42" s="308"/>
      <c r="I42" s="308"/>
      <c r="J42" s="308"/>
      <c r="K42" s="308"/>
      <c r="L42" s="477"/>
    </row>
    <row r="43" spans="1:84" ht="13" x14ac:dyDescent="0.3">
      <c r="B43" s="481">
        <v>3.4</v>
      </c>
      <c r="C43" s="201" t="s">
        <v>1440</v>
      </c>
      <c r="D43" s="308"/>
      <c r="E43" s="308"/>
      <c r="F43" s="308"/>
      <c r="G43" s="308"/>
      <c r="H43" s="308"/>
      <c r="I43" s="308"/>
      <c r="J43" s="308"/>
      <c r="K43" s="308"/>
      <c r="L43" s="477"/>
    </row>
    <row r="44" spans="1:84" ht="13" x14ac:dyDescent="0.3">
      <c r="B44" s="481"/>
      <c r="C44" s="201"/>
      <c r="D44" s="308"/>
      <c r="E44" s="308"/>
      <c r="F44" s="308"/>
      <c r="G44" s="308"/>
      <c r="H44" s="308"/>
      <c r="I44" s="308"/>
      <c r="J44" s="308"/>
      <c r="K44" s="308"/>
      <c r="L44" s="477"/>
    </row>
    <row r="45" spans="1:84" x14ac:dyDescent="0.25">
      <c r="B45" s="476"/>
      <c r="C45" s="308" t="s">
        <v>1730</v>
      </c>
      <c r="D45" s="308"/>
      <c r="E45" s="308"/>
      <c r="F45" s="308"/>
      <c r="G45" s="308"/>
      <c r="H45" s="308"/>
      <c r="I45" s="308"/>
      <c r="J45" s="308"/>
      <c r="K45" s="308"/>
      <c r="L45" s="477"/>
    </row>
    <row r="46" spans="1:84" x14ac:dyDescent="0.25">
      <c r="B46" s="476"/>
      <c r="C46" s="308" t="s">
        <v>1731</v>
      </c>
      <c r="D46" s="308"/>
      <c r="E46" s="308"/>
      <c r="F46" s="308"/>
      <c r="G46" s="308"/>
      <c r="H46" s="308"/>
      <c r="I46" s="308"/>
      <c r="J46" s="308"/>
      <c r="K46" s="308"/>
      <c r="L46" s="477"/>
    </row>
    <row r="47" spans="1:84" x14ac:dyDescent="0.25">
      <c r="B47" s="476"/>
      <c r="C47" s="308"/>
      <c r="D47" s="308"/>
      <c r="E47" s="308"/>
      <c r="F47" s="308"/>
      <c r="G47" s="308"/>
      <c r="H47" s="308"/>
      <c r="I47" s="308"/>
      <c r="J47" s="308"/>
      <c r="K47" s="308"/>
      <c r="L47" s="477"/>
    </row>
    <row r="48" spans="1:84" s="487" customFormat="1" ht="15" customHeight="1" x14ac:dyDescent="0.35">
      <c r="A48" s="470"/>
      <c r="B48" s="484"/>
      <c r="C48" s="478" t="s">
        <v>1732</v>
      </c>
      <c r="D48" s="485"/>
      <c r="E48" s="485"/>
      <c r="F48" s="485"/>
      <c r="G48" s="485"/>
      <c r="H48" s="485"/>
      <c r="I48" s="485"/>
      <c r="J48" s="485"/>
      <c r="K48" s="485"/>
      <c r="L48" s="486"/>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70"/>
      <c r="BS48" s="470"/>
      <c r="BT48" s="470"/>
      <c r="BU48" s="470"/>
      <c r="BV48" s="470"/>
      <c r="BW48" s="470"/>
      <c r="BX48" s="470"/>
      <c r="BY48" s="470"/>
      <c r="BZ48" s="470"/>
      <c r="CA48" s="470"/>
      <c r="CB48" s="470"/>
      <c r="CC48" s="470"/>
      <c r="CD48" s="470"/>
      <c r="CE48" s="470"/>
      <c r="CF48" s="470"/>
    </row>
    <row r="49" spans="2:12" x14ac:dyDescent="0.25">
      <c r="B49" s="476"/>
      <c r="C49" s="308"/>
      <c r="D49" s="308"/>
      <c r="E49" s="308"/>
      <c r="F49" s="308"/>
      <c r="G49" s="308"/>
      <c r="H49" s="308"/>
      <c r="I49" s="308"/>
      <c r="J49" s="308"/>
      <c r="K49" s="308"/>
      <c r="L49" s="477"/>
    </row>
    <row r="50" spans="2:12" x14ac:dyDescent="0.25">
      <c r="B50" s="476"/>
      <c r="C50" s="308" t="s">
        <v>1579</v>
      </c>
      <c r="D50" s="308"/>
      <c r="E50" s="308"/>
      <c r="F50" s="308"/>
      <c r="G50" s="308"/>
      <c r="H50" s="308"/>
      <c r="I50" s="308"/>
      <c r="J50" s="308"/>
      <c r="K50" s="308"/>
      <c r="L50" s="477"/>
    </row>
    <row r="51" spans="2:12" x14ac:dyDescent="0.25">
      <c r="B51" s="476"/>
      <c r="C51" s="308"/>
      <c r="D51" s="308"/>
      <c r="E51" s="308"/>
      <c r="F51" s="308"/>
      <c r="G51" s="308"/>
      <c r="H51" s="308"/>
      <c r="I51" s="308"/>
      <c r="J51" s="308"/>
      <c r="K51" s="308"/>
      <c r="L51" s="477"/>
    </row>
    <row r="52" spans="2:12" ht="13" x14ac:dyDescent="0.3">
      <c r="B52" s="481" t="s">
        <v>1733</v>
      </c>
      <c r="C52" s="319" t="s">
        <v>1734</v>
      </c>
      <c r="D52" s="308"/>
      <c r="E52" s="308"/>
      <c r="F52" s="308"/>
      <c r="G52" s="308"/>
      <c r="H52" s="308"/>
      <c r="I52" s="308"/>
      <c r="J52" s="308"/>
      <c r="K52" s="308"/>
      <c r="L52" s="477"/>
    </row>
    <row r="53" spans="2:12" x14ac:dyDescent="0.25">
      <c r="B53" s="476"/>
      <c r="C53" s="308" t="s">
        <v>1735</v>
      </c>
      <c r="D53" s="308"/>
      <c r="E53" s="308"/>
      <c r="F53" s="308"/>
      <c r="G53" s="308"/>
      <c r="H53" s="308"/>
      <c r="I53" s="308"/>
      <c r="J53" s="308"/>
      <c r="K53" s="308"/>
      <c r="L53" s="477"/>
    </row>
    <row r="54" spans="2:12" x14ac:dyDescent="0.25">
      <c r="B54" s="476"/>
      <c r="C54" s="308" t="s">
        <v>1736</v>
      </c>
      <c r="D54" s="308"/>
      <c r="E54" s="308"/>
      <c r="F54" s="308"/>
      <c r="G54" s="308"/>
      <c r="H54" s="308"/>
      <c r="I54" s="308"/>
      <c r="J54" s="308"/>
      <c r="K54" s="308"/>
      <c r="L54" s="477"/>
    </row>
    <row r="55" spans="2:12" x14ac:dyDescent="0.25">
      <c r="B55" s="476"/>
      <c r="C55" s="306" t="s">
        <v>1737</v>
      </c>
      <c r="D55" s="308"/>
      <c r="E55" s="308"/>
      <c r="F55" s="308"/>
      <c r="G55" s="308"/>
      <c r="H55" s="308"/>
      <c r="I55" s="308"/>
      <c r="J55" s="308"/>
      <c r="K55" s="308"/>
      <c r="L55" s="477"/>
    </row>
    <row r="56" spans="2:12" x14ac:dyDescent="0.25">
      <c r="B56" s="476"/>
      <c r="C56" s="308"/>
      <c r="D56" s="308"/>
      <c r="E56" s="308"/>
      <c r="F56" s="308"/>
      <c r="G56" s="308"/>
      <c r="H56" s="308"/>
      <c r="I56" s="308"/>
      <c r="J56" s="308"/>
      <c r="K56" s="308"/>
      <c r="L56" s="477"/>
    </row>
    <row r="57" spans="2:12" ht="13" x14ac:dyDescent="0.3">
      <c r="B57" s="481" t="s">
        <v>1464</v>
      </c>
      <c r="C57" s="319" t="s">
        <v>1738</v>
      </c>
      <c r="D57" s="308"/>
      <c r="E57" s="308"/>
      <c r="F57" s="308"/>
      <c r="G57" s="308"/>
      <c r="H57" s="308"/>
      <c r="I57" s="308"/>
      <c r="J57" s="308"/>
      <c r="K57" s="308"/>
      <c r="L57" s="477"/>
    </row>
    <row r="58" spans="2:12" x14ac:dyDescent="0.25">
      <c r="B58" s="476"/>
      <c r="C58" s="306" t="s">
        <v>1739</v>
      </c>
      <c r="D58" s="308"/>
      <c r="E58" s="308"/>
      <c r="F58" s="308"/>
      <c r="G58" s="308"/>
      <c r="H58" s="308"/>
      <c r="I58" s="308"/>
      <c r="J58" s="308"/>
      <c r="K58" s="308"/>
      <c r="L58" s="477"/>
    </row>
    <row r="59" spans="2:12" x14ac:dyDescent="0.25">
      <c r="B59" s="476"/>
      <c r="C59" s="306" t="s">
        <v>1740</v>
      </c>
      <c r="D59" s="308"/>
      <c r="E59" s="308"/>
      <c r="F59" s="308"/>
      <c r="G59" s="308"/>
      <c r="H59" s="308"/>
      <c r="I59" s="308"/>
      <c r="J59" s="308"/>
      <c r="K59" s="308"/>
      <c r="L59" s="477"/>
    </row>
    <row r="60" spans="2:12" x14ac:dyDescent="0.25">
      <c r="B60" s="476"/>
      <c r="C60" s="308"/>
      <c r="D60" s="308"/>
      <c r="E60" s="308"/>
      <c r="F60" s="308"/>
      <c r="G60" s="308"/>
      <c r="H60" s="308"/>
      <c r="I60" s="308"/>
      <c r="J60" s="308"/>
      <c r="K60" s="308"/>
      <c r="L60" s="477"/>
    </row>
    <row r="61" spans="2:12" ht="13" x14ac:dyDescent="0.3">
      <c r="B61" s="481" t="s">
        <v>1606</v>
      </c>
      <c r="C61" s="319" t="s">
        <v>1741</v>
      </c>
      <c r="D61" s="308"/>
      <c r="E61" s="308"/>
      <c r="F61" s="308"/>
      <c r="G61" s="308"/>
      <c r="H61" s="308"/>
      <c r="I61" s="308"/>
      <c r="J61" s="308"/>
      <c r="K61" s="308"/>
      <c r="L61" s="477"/>
    </row>
    <row r="62" spans="2:12" x14ac:dyDescent="0.25">
      <c r="B62" s="476"/>
      <c r="C62" s="308" t="s">
        <v>1742</v>
      </c>
      <c r="D62" s="308"/>
      <c r="E62" s="308"/>
      <c r="F62" s="308"/>
      <c r="G62" s="308"/>
      <c r="H62" s="308"/>
      <c r="I62" s="308"/>
      <c r="J62" s="308"/>
      <c r="K62" s="308"/>
      <c r="L62" s="477"/>
    </row>
    <row r="63" spans="2:12" x14ac:dyDescent="0.25">
      <c r="B63" s="476"/>
      <c r="C63" s="306" t="s">
        <v>1743</v>
      </c>
      <c r="D63" s="308"/>
      <c r="E63" s="308"/>
      <c r="F63" s="308"/>
      <c r="G63" s="308"/>
      <c r="H63" s="308"/>
      <c r="I63" s="308"/>
      <c r="J63" s="308"/>
      <c r="K63" s="308"/>
      <c r="L63" s="477"/>
    </row>
    <row r="64" spans="2:12" ht="109.5" customHeight="1" x14ac:dyDescent="0.25">
      <c r="B64" s="476"/>
      <c r="C64" s="752" t="s">
        <v>1769</v>
      </c>
      <c r="D64" s="752"/>
      <c r="E64" s="752"/>
      <c r="F64" s="752"/>
      <c r="G64" s="752"/>
      <c r="H64" s="752"/>
      <c r="I64" s="752"/>
      <c r="J64" s="752"/>
      <c r="K64" s="308"/>
      <c r="L64" s="477"/>
    </row>
    <row r="65" spans="1:84" x14ac:dyDescent="0.25">
      <c r="B65" s="476"/>
      <c r="C65" s="308"/>
      <c r="D65" s="308"/>
      <c r="E65" s="308"/>
      <c r="F65" s="308"/>
      <c r="G65" s="308"/>
      <c r="H65" s="308"/>
      <c r="I65" s="308"/>
      <c r="J65" s="308"/>
      <c r="K65" s="308"/>
      <c r="L65" s="477"/>
    </row>
    <row r="66" spans="1:84" ht="13" x14ac:dyDescent="0.3">
      <c r="B66" s="481" t="s">
        <v>1634</v>
      </c>
      <c r="C66" s="488" t="s">
        <v>1744</v>
      </c>
      <c r="D66" s="308"/>
      <c r="E66" s="308"/>
      <c r="F66" s="308"/>
      <c r="G66" s="308"/>
      <c r="H66" s="308"/>
      <c r="I66" s="308"/>
      <c r="J66" s="308"/>
      <c r="K66" s="308"/>
      <c r="L66" s="477"/>
    </row>
    <row r="67" spans="1:84" ht="13" x14ac:dyDescent="0.3">
      <c r="B67" s="476"/>
      <c r="C67" s="488"/>
      <c r="D67" s="308"/>
      <c r="E67" s="308"/>
      <c r="F67" s="308"/>
      <c r="G67" s="308"/>
      <c r="H67" s="308"/>
      <c r="I67" s="308"/>
      <c r="J67" s="308"/>
      <c r="K67" s="308"/>
      <c r="L67" s="477"/>
    </row>
    <row r="68" spans="1:84" x14ac:dyDescent="0.25">
      <c r="B68" s="476"/>
      <c r="C68" s="483" t="s">
        <v>1745</v>
      </c>
      <c r="D68" s="308"/>
      <c r="E68" s="308"/>
      <c r="F68" s="308"/>
      <c r="G68" s="308"/>
      <c r="H68" s="308"/>
      <c r="I68" s="308"/>
      <c r="J68" s="308"/>
      <c r="K68" s="308"/>
      <c r="L68" s="477"/>
    </row>
    <row r="69" spans="1:84" x14ac:dyDescent="0.25">
      <c r="B69" s="476"/>
      <c r="C69" s="308"/>
      <c r="D69" s="308"/>
      <c r="E69" s="308"/>
      <c r="F69" s="308"/>
      <c r="G69" s="308"/>
      <c r="H69" s="308"/>
      <c r="I69" s="308"/>
      <c r="J69" s="308"/>
      <c r="K69" s="308"/>
      <c r="L69" s="477"/>
    </row>
    <row r="70" spans="1:84" x14ac:dyDescent="0.25">
      <c r="B70" s="476"/>
      <c r="C70" s="489" t="s">
        <v>1746</v>
      </c>
      <c r="D70" s="308"/>
      <c r="E70" s="308"/>
      <c r="F70" s="308"/>
      <c r="G70" s="308"/>
      <c r="H70" s="308"/>
      <c r="I70" s="308"/>
      <c r="J70" s="308"/>
      <c r="K70" s="308"/>
      <c r="L70" s="477"/>
    </row>
    <row r="71" spans="1:84" x14ac:dyDescent="0.25">
      <c r="B71" s="476"/>
      <c r="C71" s="306" t="s">
        <v>1747</v>
      </c>
      <c r="D71" s="308"/>
      <c r="E71" s="308"/>
      <c r="F71" s="308"/>
      <c r="G71" s="308"/>
      <c r="H71" s="308"/>
      <c r="I71" s="308"/>
      <c r="J71" s="308"/>
      <c r="K71" s="308"/>
      <c r="L71" s="477"/>
    </row>
    <row r="72" spans="1:84" x14ac:dyDescent="0.25">
      <c r="B72" s="476"/>
      <c r="C72" s="308"/>
      <c r="D72" s="308"/>
      <c r="E72" s="308"/>
      <c r="F72" s="308"/>
      <c r="G72" s="308"/>
      <c r="H72" s="308"/>
      <c r="I72" s="308"/>
      <c r="J72" s="308"/>
      <c r="K72" s="308"/>
      <c r="L72" s="477"/>
    </row>
    <row r="73" spans="1:84" x14ac:dyDescent="0.25">
      <c r="B73" s="476"/>
      <c r="C73" s="308"/>
      <c r="D73" s="308"/>
      <c r="E73" s="308"/>
      <c r="F73" s="308"/>
      <c r="G73" s="308"/>
      <c r="H73" s="308"/>
      <c r="I73" s="308"/>
      <c r="J73" s="308"/>
      <c r="K73" s="308"/>
      <c r="L73" s="477"/>
    </row>
    <row r="74" spans="1:84" s="487" customFormat="1" ht="15" customHeight="1" x14ac:dyDescent="0.35">
      <c r="A74" s="470"/>
      <c r="B74" s="484"/>
      <c r="C74" s="478" t="s">
        <v>1748</v>
      </c>
      <c r="D74" s="485"/>
      <c r="E74" s="485"/>
      <c r="F74" s="485"/>
      <c r="G74" s="485"/>
      <c r="H74" s="485"/>
      <c r="I74" s="485"/>
      <c r="J74" s="485"/>
      <c r="K74" s="485"/>
      <c r="L74" s="486"/>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0"/>
      <c r="BC74" s="470"/>
      <c r="BD74" s="470"/>
      <c r="BE74" s="470"/>
      <c r="BF74" s="470"/>
      <c r="BG74" s="470"/>
      <c r="BH74" s="470"/>
      <c r="BI74" s="470"/>
      <c r="BJ74" s="470"/>
      <c r="BK74" s="470"/>
      <c r="BL74" s="470"/>
      <c r="BM74" s="470"/>
      <c r="BN74" s="470"/>
      <c r="BO74" s="470"/>
      <c r="BP74" s="470"/>
      <c r="BQ74" s="470"/>
      <c r="BR74" s="470"/>
      <c r="BS74" s="470"/>
      <c r="BT74" s="470"/>
      <c r="BU74" s="470"/>
      <c r="BV74" s="470"/>
      <c r="BW74" s="470"/>
      <c r="BX74" s="470"/>
      <c r="BY74" s="470"/>
      <c r="BZ74" s="470"/>
      <c r="CA74" s="470"/>
      <c r="CB74" s="470"/>
      <c r="CC74" s="470"/>
      <c r="CD74" s="470"/>
      <c r="CE74" s="470"/>
      <c r="CF74" s="470"/>
    </row>
    <row r="75" spans="1:84" x14ac:dyDescent="0.25">
      <c r="B75" s="476"/>
      <c r="C75" s="308"/>
      <c r="D75" s="308"/>
      <c r="E75" s="308"/>
      <c r="F75" s="308"/>
      <c r="G75" s="308"/>
      <c r="H75" s="308"/>
      <c r="I75" s="308"/>
      <c r="J75" s="308"/>
      <c r="K75" s="308"/>
      <c r="L75" s="477"/>
    </row>
    <row r="76" spans="1:84" x14ac:dyDescent="0.25">
      <c r="B76" s="476"/>
      <c r="C76" s="308"/>
      <c r="D76" s="308"/>
      <c r="E76" s="308"/>
      <c r="F76" s="308"/>
      <c r="G76" s="308"/>
      <c r="H76" s="308"/>
      <c r="I76" s="308"/>
      <c r="J76" s="308"/>
      <c r="K76" s="308"/>
      <c r="L76" s="477"/>
    </row>
    <row r="77" spans="1:84" x14ac:dyDescent="0.25">
      <c r="B77" s="476"/>
      <c r="C77" s="306" t="s">
        <v>1749</v>
      </c>
      <c r="D77" s="308"/>
      <c r="E77" s="308"/>
      <c r="F77" s="308"/>
      <c r="G77" s="308"/>
      <c r="H77" s="308"/>
      <c r="I77" s="308"/>
      <c r="J77" s="308"/>
      <c r="K77" s="308"/>
      <c r="L77" s="477"/>
    </row>
    <row r="78" spans="1:84" ht="13" thickBot="1" x14ac:dyDescent="0.3">
      <c r="B78" s="490"/>
      <c r="C78" s="491" t="s">
        <v>1667</v>
      </c>
      <c r="D78" s="491"/>
      <c r="E78" s="491"/>
      <c r="F78" s="491"/>
      <c r="G78" s="491"/>
      <c r="H78" s="491"/>
      <c r="I78" s="491"/>
      <c r="J78" s="491"/>
      <c r="K78" s="491"/>
      <c r="L78" s="492"/>
    </row>
  </sheetData>
  <sheetProtection password="CA11"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opLeftCell="A8" workbookViewId="0">
      <selection activeCell="B2" sqref="B2:N35"/>
    </sheetView>
  </sheetViews>
  <sheetFormatPr baseColWidth="10" defaultRowHeight="14.5" x14ac:dyDescent="0.35"/>
  <cols>
    <col min="1" max="1" width="4.81640625" customWidth="1"/>
  </cols>
  <sheetData>
    <row r="1" spans="2:14" ht="15" thickBot="1" x14ac:dyDescent="0.4"/>
    <row r="2" spans="2:14" x14ac:dyDescent="0.35">
      <c r="B2" s="753" t="s">
        <v>1750</v>
      </c>
      <c r="C2" s="754"/>
      <c r="D2" s="754"/>
      <c r="E2" s="754"/>
      <c r="F2" s="754"/>
      <c r="G2" s="754"/>
      <c r="H2" s="754"/>
      <c r="I2" s="754"/>
      <c r="J2" s="754"/>
      <c r="K2" s="754"/>
      <c r="L2" s="754"/>
      <c r="M2" s="754"/>
      <c r="N2" s="755"/>
    </row>
    <row r="3" spans="2:14" x14ac:dyDescent="0.35">
      <c r="B3" s="756"/>
      <c r="C3" s="757"/>
      <c r="D3" s="757"/>
      <c r="E3" s="757"/>
      <c r="F3" s="757"/>
      <c r="G3" s="757"/>
      <c r="H3" s="757"/>
      <c r="I3" s="757"/>
      <c r="J3" s="757"/>
      <c r="K3" s="757"/>
      <c r="L3" s="757"/>
      <c r="M3" s="757"/>
      <c r="N3" s="758"/>
    </row>
    <row r="4" spans="2:14" x14ac:dyDescent="0.35">
      <c r="B4" s="756"/>
      <c r="C4" s="757"/>
      <c r="D4" s="757"/>
      <c r="E4" s="757"/>
      <c r="F4" s="757"/>
      <c r="G4" s="757"/>
      <c r="H4" s="757"/>
      <c r="I4" s="757"/>
      <c r="J4" s="757"/>
      <c r="K4" s="757"/>
      <c r="L4" s="757"/>
      <c r="M4" s="757"/>
      <c r="N4" s="758"/>
    </row>
    <row r="5" spans="2:14" x14ac:dyDescent="0.35">
      <c r="B5" s="756"/>
      <c r="C5" s="757"/>
      <c r="D5" s="757"/>
      <c r="E5" s="757"/>
      <c r="F5" s="757"/>
      <c r="G5" s="757"/>
      <c r="H5" s="757"/>
      <c r="I5" s="757"/>
      <c r="J5" s="757"/>
      <c r="K5" s="757"/>
      <c r="L5" s="757"/>
      <c r="M5" s="757"/>
      <c r="N5" s="758"/>
    </row>
    <row r="6" spans="2:14" x14ac:dyDescent="0.35">
      <c r="B6" s="756"/>
      <c r="C6" s="757"/>
      <c r="D6" s="757"/>
      <c r="E6" s="757"/>
      <c r="F6" s="757"/>
      <c r="G6" s="757"/>
      <c r="H6" s="757"/>
      <c r="I6" s="757"/>
      <c r="J6" s="757"/>
      <c r="K6" s="757"/>
      <c r="L6" s="757"/>
      <c r="M6" s="757"/>
      <c r="N6" s="758"/>
    </row>
    <row r="7" spans="2:14" x14ac:dyDescent="0.35">
      <c r="B7" s="756"/>
      <c r="C7" s="757"/>
      <c r="D7" s="757"/>
      <c r="E7" s="757"/>
      <c r="F7" s="757"/>
      <c r="G7" s="757"/>
      <c r="H7" s="757"/>
      <c r="I7" s="757"/>
      <c r="J7" s="757"/>
      <c r="K7" s="757"/>
      <c r="L7" s="757"/>
      <c r="M7" s="757"/>
      <c r="N7" s="758"/>
    </row>
    <row r="8" spans="2:14" x14ac:dyDescent="0.35">
      <c r="B8" s="756"/>
      <c r="C8" s="757"/>
      <c r="D8" s="757"/>
      <c r="E8" s="757"/>
      <c r="F8" s="757"/>
      <c r="G8" s="757"/>
      <c r="H8" s="757"/>
      <c r="I8" s="757"/>
      <c r="J8" s="757"/>
      <c r="K8" s="757"/>
      <c r="L8" s="757"/>
      <c r="M8" s="757"/>
      <c r="N8" s="758"/>
    </row>
    <row r="9" spans="2:14" x14ac:dyDescent="0.35">
      <c r="B9" s="756"/>
      <c r="C9" s="757"/>
      <c r="D9" s="757"/>
      <c r="E9" s="757"/>
      <c r="F9" s="757"/>
      <c r="G9" s="757"/>
      <c r="H9" s="757"/>
      <c r="I9" s="757"/>
      <c r="J9" s="757"/>
      <c r="K9" s="757"/>
      <c r="L9" s="757"/>
      <c r="M9" s="757"/>
      <c r="N9" s="758"/>
    </row>
    <row r="10" spans="2:14" x14ac:dyDescent="0.35">
      <c r="B10" s="756"/>
      <c r="C10" s="757"/>
      <c r="D10" s="757"/>
      <c r="E10" s="757"/>
      <c r="F10" s="757"/>
      <c r="G10" s="757"/>
      <c r="H10" s="757"/>
      <c r="I10" s="757"/>
      <c r="J10" s="757"/>
      <c r="K10" s="757"/>
      <c r="L10" s="757"/>
      <c r="M10" s="757"/>
      <c r="N10" s="758"/>
    </row>
    <row r="11" spans="2:14" x14ac:dyDescent="0.35">
      <c r="B11" s="756"/>
      <c r="C11" s="757"/>
      <c r="D11" s="757"/>
      <c r="E11" s="757"/>
      <c r="F11" s="757"/>
      <c r="G11" s="757"/>
      <c r="H11" s="757"/>
      <c r="I11" s="757"/>
      <c r="J11" s="757"/>
      <c r="K11" s="757"/>
      <c r="L11" s="757"/>
      <c r="M11" s="757"/>
      <c r="N11" s="758"/>
    </row>
    <row r="12" spans="2:14" x14ac:dyDescent="0.35">
      <c r="B12" s="756"/>
      <c r="C12" s="757"/>
      <c r="D12" s="757"/>
      <c r="E12" s="757"/>
      <c r="F12" s="757"/>
      <c r="G12" s="757"/>
      <c r="H12" s="757"/>
      <c r="I12" s="757"/>
      <c r="J12" s="757"/>
      <c r="K12" s="757"/>
      <c r="L12" s="757"/>
      <c r="M12" s="757"/>
      <c r="N12" s="758"/>
    </row>
    <row r="13" spans="2:14" x14ac:dyDescent="0.35">
      <c r="B13" s="756"/>
      <c r="C13" s="757"/>
      <c r="D13" s="757"/>
      <c r="E13" s="757"/>
      <c r="F13" s="757"/>
      <c r="G13" s="757"/>
      <c r="H13" s="757"/>
      <c r="I13" s="757"/>
      <c r="J13" s="757"/>
      <c r="K13" s="757"/>
      <c r="L13" s="757"/>
      <c r="M13" s="757"/>
      <c r="N13" s="758"/>
    </row>
    <row r="14" spans="2:14" x14ac:dyDescent="0.35">
      <c r="B14" s="756"/>
      <c r="C14" s="757"/>
      <c r="D14" s="757"/>
      <c r="E14" s="757"/>
      <c r="F14" s="757"/>
      <c r="G14" s="757"/>
      <c r="H14" s="757"/>
      <c r="I14" s="757"/>
      <c r="J14" s="757"/>
      <c r="K14" s="757"/>
      <c r="L14" s="757"/>
      <c r="M14" s="757"/>
      <c r="N14" s="758"/>
    </row>
    <row r="15" spans="2:14" x14ac:dyDescent="0.35">
      <c r="B15" s="756"/>
      <c r="C15" s="757"/>
      <c r="D15" s="757"/>
      <c r="E15" s="757"/>
      <c r="F15" s="757"/>
      <c r="G15" s="757"/>
      <c r="H15" s="757"/>
      <c r="I15" s="757"/>
      <c r="J15" s="757"/>
      <c r="K15" s="757"/>
      <c r="L15" s="757"/>
      <c r="M15" s="757"/>
      <c r="N15" s="758"/>
    </row>
    <row r="16" spans="2:14" x14ac:dyDescent="0.35">
      <c r="B16" s="756"/>
      <c r="C16" s="757"/>
      <c r="D16" s="757"/>
      <c r="E16" s="757"/>
      <c r="F16" s="757"/>
      <c r="G16" s="757"/>
      <c r="H16" s="757"/>
      <c r="I16" s="757"/>
      <c r="J16" s="757"/>
      <c r="K16" s="757"/>
      <c r="L16" s="757"/>
      <c r="M16" s="757"/>
      <c r="N16" s="758"/>
    </row>
    <row r="17" spans="2:15" x14ac:dyDescent="0.35">
      <c r="B17" s="756"/>
      <c r="C17" s="757"/>
      <c r="D17" s="757"/>
      <c r="E17" s="757"/>
      <c r="F17" s="757"/>
      <c r="G17" s="757"/>
      <c r="H17" s="757"/>
      <c r="I17" s="757"/>
      <c r="J17" s="757"/>
      <c r="K17" s="757"/>
      <c r="L17" s="757"/>
      <c r="M17" s="757"/>
      <c r="N17" s="758"/>
    </row>
    <row r="18" spans="2:15" x14ac:dyDescent="0.35">
      <c r="B18" s="756"/>
      <c r="C18" s="757"/>
      <c r="D18" s="757"/>
      <c r="E18" s="757"/>
      <c r="F18" s="757"/>
      <c r="G18" s="757"/>
      <c r="H18" s="757"/>
      <c r="I18" s="757"/>
      <c r="J18" s="757"/>
      <c r="K18" s="757"/>
      <c r="L18" s="757"/>
      <c r="M18" s="757"/>
      <c r="N18" s="758"/>
    </row>
    <row r="19" spans="2:15" x14ac:dyDescent="0.35">
      <c r="B19" s="756"/>
      <c r="C19" s="757"/>
      <c r="D19" s="757"/>
      <c r="E19" s="757"/>
      <c r="F19" s="757"/>
      <c r="G19" s="757"/>
      <c r="H19" s="757"/>
      <c r="I19" s="757"/>
      <c r="J19" s="757"/>
      <c r="K19" s="757"/>
      <c r="L19" s="757"/>
      <c r="M19" s="757"/>
      <c r="N19" s="758"/>
      <c r="O19" t="s">
        <v>1751</v>
      </c>
    </row>
    <row r="20" spans="2:15" x14ac:dyDescent="0.35">
      <c r="B20" s="756"/>
      <c r="C20" s="757"/>
      <c r="D20" s="757"/>
      <c r="E20" s="757"/>
      <c r="F20" s="757"/>
      <c r="G20" s="757"/>
      <c r="H20" s="757"/>
      <c r="I20" s="757"/>
      <c r="J20" s="757"/>
      <c r="K20" s="757"/>
      <c r="L20" s="757"/>
      <c r="M20" s="757"/>
      <c r="N20" s="758"/>
    </row>
    <row r="21" spans="2:15" x14ac:dyDescent="0.35">
      <c r="B21" s="756"/>
      <c r="C21" s="757"/>
      <c r="D21" s="757"/>
      <c r="E21" s="757"/>
      <c r="F21" s="757"/>
      <c r="G21" s="757"/>
      <c r="H21" s="757"/>
      <c r="I21" s="757"/>
      <c r="J21" s="757"/>
      <c r="K21" s="757"/>
      <c r="L21" s="757"/>
      <c r="M21" s="757"/>
      <c r="N21" s="758"/>
    </row>
    <row r="22" spans="2:15" x14ac:dyDescent="0.35">
      <c r="B22" s="756"/>
      <c r="C22" s="757"/>
      <c r="D22" s="757"/>
      <c r="E22" s="757"/>
      <c r="F22" s="757"/>
      <c r="G22" s="757"/>
      <c r="H22" s="757"/>
      <c r="I22" s="757"/>
      <c r="J22" s="757"/>
      <c r="K22" s="757"/>
      <c r="L22" s="757"/>
      <c r="M22" s="757"/>
      <c r="N22" s="758"/>
    </row>
    <row r="23" spans="2:15" x14ac:dyDescent="0.35">
      <c r="B23" s="756"/>
      <c r="C23" s="757"/>
      <c r="D23" s="757"/>
      <c r="E23" s="757"/>
      <c r="F23" s="757"/>
      <c r="G23" s="757"/>
      <c r="H23" s="757"/>
      <c r="I23" s="757"/>
      <c r="J23" s="757"/>
      <c r="K23" s="757"/>
      <c r="L23" s="757"/>
      <c r="M23" s="757"/>
      <c r="N23" s="758"/>
    </row>
    <row r="24" spans="2:15" x14ac:dyDescent="0.35">
      <c r="B24" s="756"/>
      <c r="C24" s="757"/>
      <c r="D24" s="757"/>
      <c r="E24" s="757"/>
      <c r="F24" s="757"/>
      <c r="G24" s="757"/>
      <c r="H24" s="757"/>
      <c r="I24" s="757"/>
      <c r="J24" s="757"/>
      <c r="K24" s="757"/>
      <c r="L24" s="757"/>
      <c r="M24" s="757"/>
      <c r="N24" s="758"/>
    </row>
    <row r="25" spans="2:15" x14ac:dyDescent="0.35">
      <c r="B25" s="756"/>
      <c r="C25" s="757"/>
      <c r="D25" s="757"/>
      <c r="E25" s="757"/>
      <c r="F25" s="757"/>
      <c r="G25" s="757"/>
      <c r="H25" s="757"/>
      <c r="I25" s="757"/>
      <c r="J25" s="757"/>
      <c r="K25" s="757"/>
      <c r="L25" s="757"/>
      <c r="M25" s="757"/>
      <c r="N25" s="758"/>
    </row>
    <row r="26" spans="2:15" x14ac:dyDescent="0.35">
      <c r="B26" s="756"/>
      <c r="C26" s="757"/>
      <c r="D26" s="757"/>
      <c r="E26" s="757"/>
      <c r="F26" s="757"/>
      <c r="G26" s="757"/>
      <c r="H26" s="757"/>
      <c r="I26" s="757"/>
      <c r="J26" s="757"/>
      <c r="K26" s="757"/>
      <c r="L26" s="757"/>
      <c r="M26" s="757"/>
      <c r="N26" s="758"/>
    </row>
    <row r="27" spans="2:15" x14ac:dyDescent="0.35">
      <c r="B27" s="756"/>
      <c r="C27" s="757"/>
      <c r="D27" s="757"/>
      <c r="E27" s="757"/>
      <c r="F27" s="757"/>
      <c r="G27" s="757"/>
      <c r="H27" s="757"/>
      <c r="I27" s="757"/>
      <c r="J27" s="757"/>
      <c r="K27" s="757"/>
      <c r="L27" s="757"/>
      <c r="M27" s="757"/>
      <c r="N27" s="758"/>
    </row>
    <row r="28" spans="2:15" x14ac:dyDescent="0.35">
      <c r="B28" s="756"/>
      <c r="C28" s="757"/>
      <c r="D28" s="757"/>
      <c r="E28" s="757"/>
      <c r="F28" s="757"/>
      <c r="G28" s="757"/>
      <c r="H28" s="757"/>
      <c r="I28" s="757"/>
      <c r="J28" s="757"/>
      <c r="K28" s="757"/>
      <c r="L28" s="757"/>
      <c r="M28" s="757"/>
      <c r="N28" s="758"/>
    </row>
    <row r="29" spans="2:15" x14ac:dyDescent="0.35">
      <c r="B29" s="756"/>
      <c r="C29" s="757"/>
      <c r="D29" s="757"/>
      <c r="E29" s="757"/>
      <c r="F29" s="757"/>
      <c r="G29" s="757"/>
      <c r="H29" s="757"/>
      <c r="I29" s="757"/>
      <c r="J29" s="757"/>
      <c r="K29" s="757"/>
      <c r="L29" s="757"/>
      <c r="M29" s="757"/>
      <c r="N29" s="758"/>
    </row>
    <row r="30" spans="2:15" x14ac:dyDescent="0.35">
      <c r="B30" s="756"/>
      <c r="C30" s="757"/>
      <c r="D30" s="757"/>
      <c r="E30" s="757"/>
      <c r="F30" s="757"/>
      <c r="G30" s="757"/>
      <c r="H30" s="757"/>
      <c r="I30" s="757"/>
      <c r="J30" s="757"/>
      <c r="K30" s="757"/>
      <c r="L30" s="757"/>
      <c r="M30" s="757"/>
      <c r="N30" s="758"/>
    </row>
    <row r="31" spans="2:15" x14ac:dyDescent="0.35">
      <c r="B31" s="756"/>
      <c r="C31" s="757"/>
      <c r="D31" s="757"/>
      <c r="E31" s="757"/>
      <c r="F31" s="757"/>
      <c r="G31" s="757"/>
      <c r="H31" s="757"/>
      <c r="I31" s="757"/>
      <c r="J31" s="757"/>
      <c r="K31" s="757"/>
      <c r="L31" s="757"/>
      <c r="M31" s="757"/>
      <c r="N31" s="758"/>
    </row>
    <row r="32" spans="2:15" x14ac:dyDescent="0.35">
      <c r="B32" s="756"/>
      <c r="C32" s="757"/>
      <c r="D32" s="757"/>
      <c r="E32" s="757"/>
      <c r="F32" s="757"/>
      <c r="G32" s="757"/>
      <c r="H32" s="757"/>
      <c r="I32" s="757"/>
      <c r="J32" s="757"/>
      <c r="K32" s="757"/>
      <c r="L32" s="757"/>
      <c r="M32" s="757"/>
      <c r="N32" s="758"/>
    </row>
    <row r="33" spans="2:14" x14ac:dyDescent="0.35">
      <c r="B33" s="756"/>
      <c r="C33" s="757"/>
      <c r="D33" s="757"/>
      <c r="E33" s="757"/>
      <c r="F33" s="757"/>
      <c r="G33" s="757"/>
      <c r="H33" s="757"/>
      <c r="I33" s="757"/>
      <c r="J33" s="757"/>
      <c r="K33" s="757"/>
      <c r="L33" s="757"/>
      <c r="M33" s="757"/>
      <c r="N33" s="758"/>
    </row>
    <row r="34" spans="2:14" x14ac:dyDescent="0.35">
      <c r="B34" s="756"/>
      <c r="C34" s="757"/>
      <c r="D34" s="757"/>
      <c r="E34" s="757"/>
      <c r="F34" s="757"/>
      <c r="G34" s="757"/>
      <c r="H34" s="757"/>
      <c r="I34" s="757"/>
      <c r="J34" s="757"/>
      <c r="K34" s="757"/>
      <c r="L34" s="757"/>
      <c r="M34" s="757"/>
      <c r="N34" s="758"/>
    </row>
    <row r="35" spans="2:14" ht="15" thickBot="1" x14ac:dyDescent="0.4">
      <c r="B35" s="759"/>
      <c r="C35" s="760"/>
      <c r="D35" s="760"/>
      <c r="E35" s="760"/>
      <c r="F35" s="760"/>
      <c r="G35" s="760"/>
      <c r="H35" s="760"/>
      <c r="I35" s="760"/>
      <c r="J35" s="760"/>
      <c r="K35" s="760"/>
      <c r="L35" s="760"/>
      <c r="M35" s="760"/>
      <c r="N35" s="761"/>
    </row>
  </sheetData>
  <sheetProtection password="CA11"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2" zoomScale="70" zoomScaleNormal="70" workbookViewId="0">
      <selection activeCell="B87" sqref="B87"/>
    </sheetView>
  </sheetViews>
  <sheetFormatPr baseColWidth="10" defaultColWidth="8.81640625" defaultRowHeight="14.5" outlineLevelRow="1" x14ac:dyDescent="0.35"/>
  <cols>
    <col min="1" max="1" width="13.26953125" style="512" customWidth="1"/>
    <col min="2" max="2" width="60.54296875" style="512" bestFit="1" customWidth="1"/>
    <col min="3" max="7" width="41" style="512" customWidth="1"/>
    <col min="8" max="8" width="7.26953125" style="512" customWidth="1"/>
    <col min="9" max="9" width="92" style="512" customWidth="1"/>
    <col min="10" max="11" width="47.7265625" style="512" customWidth="1"/>
    <col min="12" max="12" width="7.26953125" style="512" customWidth="1"/>
    <col min="13" max="13" width="25.7265625" style="512" customWidth="1"/>
    <col min="14" max="14" width="25.7265625" style="513" customWidth="1"/>
    <col min="15" max="16384" width="8.81640625" style="538"/>
  </cols>
  <sheetData>
    <row r="1" spans="1:13" ht="45" customHeight="1" x14ac:dyDescent="0.35">
      <c r="A1" s="762" t="s">
        <v>1771</v>
      </c>
      <c r="B1" s="762"/>
    </row>
    <row r="2" spans="1:13" ht="31" x14ac:dyDescent="0.35">
      <c r="A2" s="514" t="s">
        <v>1772</v>
      </c>
      <c r="B2" s="514"/>
      <c r="C2" s="513"/>
      <c r="D2" s="513"/>
      <c r="E2" s="513"/>
      <c r="F2" s="564" t="s">
        <v>1924</v>
      </c>
      <c r="G2" s="515"/>
      <c r="H2" s="513"/>
      <c r="I2" s="514"/>
      <c r="J2" s="513"/>
      <c r="K2" s="513"/>
      <c r="L2" s="513"/>
      <c r="M2" s="513"/>
    </row>
    <row r="3" spans="1:13" ht="15" thickBot="1" x14ac:dyDescent="0.4">
      <c r="A3" s="513"/>
      <c r="B3" s="516"/>
      <c r="C3" s="516"/>
      <c r="D3" s="513"/>
      <c r="E3" s="513"/>
      <c r="F3" s="513"/>
      <c r="G3" s="513"/>
      <c r="H3" s="513"/>
      <c r="L3" s="513"/>
      <c r="M3" s="513"/>
    </row>
    <row r="4" spans="1:13" ht="19" thickBot="1" x14ac:dyDescent="0.4">
      <c r="A4" s="517"/>
      <c r="B4" s="518" t="s">
        <v>22</v>
      </c>
      <c r="C4" s="519" t="s">
        <v>1333</v>
      </c>
      <c r="D4" s="517"/>
      <c r="E4" s="517"/>
      <c r="F4" s="513"/>
      <c r="G4" s="513"/>
      <c r="H4" s="513"/>
      <c r="I4" s="520" t="s">
        <v>1773</v>
      </c>
      <c r="J4" s="521" t="s">
        <v>1140</v>
      </c>
      <c r="L4" s="513"/>
      <c r="M4" s="513"/>
    </row>
    <row r="5" spans="1:13" ht="15" thickBot="1" x14ac:dyDescent="0.4">
      <c r="H5" s="513"/>
      <c r="I5" s="522" t="s">
        <v>1142</v>
      </c>
      <c r="J5" s="512" t="s">
        <v>1143</v>
      </c>
      <c r="L5" s="513"/>
      <c r="M5" s="513"/>
    </row>
    <row r="6" spans="1:13" ht="18.5" x14ac:dyDescent="0.35">
      <c r="A6" s="523"/>
      <c r="B6" s="524" t="s">
        <v>1774</v>
      </c>
      <c r="C6" s="523"/>
      <c r="E6" s="525"/>
      <c r="F6" s="525"/>
      <c r="G6" s="525"/>
      <c r="H6" s="513"/>
      <c r="I6" s="522" t="s">
        <v>1145</v>
      </c>
      <c r="J6" s="512" t="s">
        <v>1146</v>
      </c>
      <c r="L6" s="513"/>
      <c r="M6" s="513"/>
    </row>
    <row r="7" spans="1:13" x14ac:dyDescent="0.35">
      <c r="B7" s="526" t="s">
        <v>1775</v>
      </c>
      <c r="H7" s="513"/>
      <c r="I7" s="522" t="s">
        <v>1148</v>
      </c>
      <c r="J7" s="512" t="s">
        <v>1149</v>
      </c>
      <c r="L7" s="513"/>
      <c r="M7" s="513"/>
    </row>
    <row r="8" spans="1:13" x14ac:dyDescent="0.35">
      <c r="B8" s="526" t="s">
        <v>1776</v>
      </c>
      <c r="H8" s="513"/>
      <c r="I8" s="522" t="s">
        <v>1777</v>
      </c>
      <c r="J8" s="512" t="s">
        <v>1778</v>
      </c>
      <c r="L8" s="513"/>
      <c r="M8" s="513"/>
    </row>
    <row r="9" spans="1:13" ht="15" thickBot="1" x14ac:dyDescent="0.4">
      <c r="B9" s="527" t="s">
        <v>1779</v>
      </c>
      <c r="H9" s="513"/>
      <c r="L9" s="513"/>
      <c r="M9" s="513"/>
    </row>
    <row r="10" spans="1:13" x14ac:dyDescent="0.35">
      <c r="B10" s="528"/>
      <c r="H10" s="513"/>
      <c r="I10" s="529" t="s">
        <v>1780</v>
      </c>
      <c r="L10" s="513"/>
      <c r="M10" s="513"/>
    </row>
    <row r="11" spans="1:13" x14ac:dyDescent="0.35">
      <c r="B11" s="528"/>
      <c r="H11" s="513"/>
      <c r="I11" s="529" t="s">
        <v>1781</v>
      </c>
      <c r="L11" s="513"/>
      <c r="M11" s="513"/>
    </row>
    <row r="12" spans="1:13" ht="37" x14ac:dyDescent="0.35">
      <c r="A12" s="520" t="s">
        <v>31</v>
      </c>
      <c r="B12" s="520" t="s">
        <v>1782</v>
      </c>
      <c r="C12" s="530"/>
      <c r="D12" s="530"/>
      <c r="E12" s="530"/>
      <c r="F12" s="530"/>
      <c r="G12" s="530"/>
      <c r="H12" s="513"/>
      <c r="L12" s="513"/>
      <c r="M12" s="513"/>
    </row>
    <row r="13" spans="1:13" ht="15" customHeight="1" x14ac:dyDescent="0.35">
      <c r="A13" s="531"/>
      <c r="B13" s="532" t="s">
        <v>1783</v>
      </c>
      <c r="C13" s="531" t="s">
        <v>1659</v>
      </c>
      <c r="D13" s="531" t="s">
        <v>1784</v>
      </c>
      <c r="E13" s="533"/>
      <c r="F13" s="534"/>
      <c r="G13" s="534"/>
      <c r="H13" s="513"/>
      <c r="L13" s="513"/>
      <c r="M13" s="513"/>
    </row>
    <row r="14" spans="1:13" x14ac:dyDescent="0.35">
      <c r="A14" s="512" t="s">
        <v>1785</v>
      </c>
      <c r="B14" s="535" t="s">
        <v>1786</v>
      </c>
      <c r="C14" s="544" t="s">
        <v>1879</v>
      </c>
      <c r="D14" s="544" t="s">
        <v>1881</v>
      </c>
      <c r="E14" s="525"/>
      <c r="F14" s="525"/>
      <c r="G14" s="525"/>
      <c r="H14" s="513"/>
      <c r="L14" s="513"/>
      <c r="M14" s="513"/>
    </row>
    <row r="15" spans="1:13" x14ac:dyDescent="0.35">
      <c r="A15" s="512" t="s">
        <v>1787</v>
      </c>
      <c r="B15" s="535" t="s">
        <v>437</v>
      </c>
      <c r="C15" s="512" t="s">
        <v>1880</v>
      </c>
      <c r="E15" s="525"/>
      <c r="F15" s="525"/>
      <c r="G15" s="525"/>
      <c r="H15" s="513"/>
      <c r="L15" s="513"/>
      <c r="M15" s="513"/>
    </row>
    <row r="16" spans="1:13" x14ac:dyDescent="0.35">
      <c r="A16" s="512" t="s">
        <v>1788</v>
      </c>
      <c r="B16" s="535" t="s">
        <v>1789</v>
      </c>
      <c r="E16" s="525"/>
      <c r="F16" s="525"/>
      <c r="G16" s="525"/>
      <c r="H16" s="513"/>
      <c r="L16" s="513"/>
      <c r="M16" s="513"/>
    </row>
    <row r="17" spans="1:13" x14ac:dyDescent="0.35">
      <c r="A17" s="512" t="s">
        <v>1790</v>
      </c>
      <c r="B17" s="535" t="s">
        <v>1791</v>
      </c>
      <c r="E17" s="525"/>
      <c r="F17" s="525"/>
      <c r="G17" s="525"/>
      <c r="H17" s="513"/>
      <c r="L17" s="513"/>
      <c r="M17" s="513"/>
    </row>
    <row r="18" spans="1:13" x14ac:dyDescent="0.35">
      <c r="A18" s="512" t="s">
        <v>1792</v>
      </c>
      <c r="B18" s="535" t="s">
        <v>1793</v>
      </c>
      <c r="E18" s="525"/>
      <c r="F18" s="525"/>
      <c r="G18" s="525"/>
      <c r="H18" s="513"/>
      <c r="L18" s="513"/>
      <c r="M18" s="513"/>
    </row>
    <row r="19" spans="1:13" x14ac:dyDescent="0.35">
      <c r="A19" s="512" t="s">
        <v>1794</v>
      </c>
      <c r="B19" s="535" t="s">
        <v>1795</v>
      </c>
      <c r="E19" s="525"/>
      <c r="F19" s="525"/>
      <c r="G19" s="525"/>
      <c r="H19" s="513"/>
      <c r="L19" s="513"/>
      <c r="M19" s="513"/>
    </row>
    <row r="20" spans="1:13" x14ac:dyDescent="0.35">
      <c r="A20" s="512" t="s">
        <v>1796</v>
      </c>
      <c r="B20" s="535" t="s">
        <v>1797</v>
      </c>
      <c r="C20" s="512" t="s">
        <v>1513</v>
      </c>
      <c r="E20" s="525"/>
      <c r="F20" s="525"/>
      <c r="G20" s="525"/>
      <c r="H20" s="513"/>
      <c r="L20" s="513"/>
      <c r="M20" s="513"/>
    </row>
    <row r="21" spans="1:13" x14ac:dyDescent="0.35">
      <c r="A21" s="512" t="s">
        <v>1798</v>
      </c>
      <c r="B21" s="535" t="s">
        <v>1799</v>
      </c>
      <c r="E21" s="525"/>
      <c r="F21" s="525"/>
      <c r="G21" s="525"/>
      <c r="H21" s="513"/>
      <c r="L21" s="513"/>
      <c r="M21" s="513"/>
    </row>
    <row r="22" spans="1:13" x14ac:dyDescent="0.35">
      <c r="A22" s="512" t="s">
        <v>1800</v>
      </c>
      <c r="B22" s="535" t="s">
        <v>1801</v>
      </c>
      <c r="E22" s="525"/>
      <c r="F22" s="525"/>
      <c r="G22" s="525"/>
      <c r="H22" s="513"/>
      <c r="L22" s="513"/>
      <c r="M22" s="513"/>
    </row>
    <row r="23" spans="1:13" x14ac:dyDescent="0.35">
      <c r="A23" s="512" t="s">
        <v>1802</v>
      </c>
      <c r="B23" s="535" t="s">
        <v>1803</v>
      </c>
      <c r="E23" s="525"/>
      <c r="F23" s="525"/>
      <c r="G23" s="525"/>
      <c r="H23" s="513"/>
      <c r="L23" s="513"/>
      <c r="M23" s="513"/>
    </row>
    <row r="24" spans="1:13" x14ac:dyDescent="0.35">
      <c r="A24" s="512" t="s">
        <v>1804</v>
      </c>
      <c r="B24" s="535" t="s">
        <v>1805</v>
      </c>
      <c r="E24" s="525"/>
      <c r="F24" s="525"/>
      <c r="G24" s="525"/>
      <c r="H24" s="513"/>
      <c r="L24" s="513"/>
      <c r="M24" s="513"/>
    </row>
    <row r="25" spans="1:13" outlineLevel="1" x14ac:dyDescent="0.35">
      <c r="A25" s="512" t="s">
        <v>1806</v>
      </c>
      <c r="B25" s="536"/>
      <c r="E25" s="525"/>
      <c r="F25" s="525"/>
      <c r="G25" s="525"/>
      <c r="H25" s="513"/>
      <c r="L25" s="513"/>
      <c r="M25" s="513"/>
    </row>
    <row r="26" spans="1:13" outlineLevel="1" x14ac:dyDescent="0.35">
      <c r="A26" s="512" t="s">
        <v>1807</v>
      </c>
      <c r="B26" s="536"/>
      <c r="E26" s="525"/>
      <c r="F26" s="525"/>
      <c r="G26" s="525"/>
      <c r="H26" s="513"/>
      <c r="L26" s="513"/>
      <c r="M26" s="513"/>
    </row>
    <row r="27" spans="1:13" outlineLevel="1" x14ac:dyDescent="0.35">
      <c r="A27" s="512" t="s">
        <v>1808</v>
      </c>
      <c r="B27" s="536"/>
      <c r="E27" s="525"/>
      <c r="F27" s="525"/>
      <c r="G27" s="525"/>
      <c r="H27" s="513"/>
      <c r="L27" s="513"/>
      <c r="M27" s="513"/>
    </row>
    <row r="28" spans="1:13" outlineLevel="1" x14ac:dyDescent="0.35">
      <c r="A28" s="512" t="s">
        <v>1809</v>
      </c>
      <c r="B28" s="536"/>
      <c r="E28" s="525"/>
      <c r="F28" s="525"/>
      <c r="G28" s="525"/>
      <c r="H28" s="513"/>
      <c r="L28" s="513"/>
      <c r="M28" s="513"/>
    </row>
    <row r="29" spans="1:13" outlineLevel="1" x14ac:dyDescent="0.35">
      <c r="A29" s="512" t="s">
        <v>1810</v>
      </c>
      <c r="B29" s="536"/>
      <c r="E29" s="525"/>
      <c r="F29" s="525"/>
      <c r="G29" s="525"/>
      <c r="H29" s="513"/>
      <c r="L29" s="513"/>
      <c r="M29" s="513"/>
    </row>
    <row r="30" spans="1:13" outlineLevel="1" x14ac:dyDescent="0.35">
      <c r="A30" s="512" t="s">
        <v>1811</v>
      </c>
      <c r="B30" s="536"/>
      <c r="E30" s="525"/>
      <c r="F30" s="525"/>
      <c r="G30" s="525"/>
      <c r="H30" s="513"/>
      <c r="L30" s="513"/>
      <c r="M30" s="513"/>
    </row>
    <row r="31" spans="1:13" outlineLevel="1" x14ac:dyDescent="0.35">
      <c r="A31" s="512" t="s">
        <v>1812</v>
      </c>
      <c r="B31" s="536"/>
      <c r="E31" s="525"/>
      <c r="F31" s="525"/>
      <c r="G31" s="525"/>
      <c r="H31" s="513"/>
      <c r="L31" s="513"/>
      <c r="M31" s="513"/>
    </row>
    <row r="32" spans="1:13" outlineLevel="1" x14ac:dyDescent="0.35">
      <c r="A32" s="512" t="s">
        <v>1813</v>
      </c>
      <c r="B32" s="536"/>
      <c r="E32" s="525"/>
      <c r="F32" s="525"/>
      <c r="G32" s="525"/>
      <c r="H32" s="513"/>
      <c r="L32" s="513"/>
      <c r="M32" s="513"/>
    </row>
    <row r="33" spans="1:13" ht="18.5" x14ac:dyDescent="0.35">
      <c r="A33" s="530"/>
      <c r="B33" s="520" t="s">
        <v>1776</v>
      </c>
      <c r="C33" s="530"/>
      <c r="D33" s="530"/>
      <c r="E33" s="530"/>
      <c r="F33" s="530"/>
      <c r="G33" s="530"/>
      <c r="H33" s="513"/>
      <c r="L33" s="513"/>
      <c r="M33" s="513"/>
    </row>
    <row r="34" spans="1:13" ht="15" customHeight="1" x14ac:dyDescent="0.35">
      <c r="A34" s="531"/>
      <c r="B34" s="532" t="s">
        <v>1814</v>
      </c>
      <c r="C34" s="531" t="s">
        <v>1815</v>
      </c>
      <c r="D34" s="531" t="s">
        <v>1784</v>
      </c>
      <c r="E34" s="531" t="s">
        <v>1816</v>
      </c>
      <c r="F34" s="534"/>
      <c r="G34" s="534"/>
      <c r="H34" s="513"/>
      <c r="L34" s="513"/>
      <c r="M34" s="513"/>
    </row>
    <row r="35" spans="1:13" x14ac:dyDescent="0.35">
      <c r="A35" s="512" t="s">
        <v>1817</v>
      </c>
      <c r="B35" s="512" t="s">
        <v>1971</v>
      </c>
      <c r="C35" s="544"/>
      <c r="D35" s="512" t="s">
        <v>1881</v>
      </c>
      <c r="E35" s="512" t="s">
        <v>1972</v>
      </c>
      <c r="F35" s="537"/>
      <c r="G35" s="537"/>
      <c r="H35" s="513"/>
      <c r="L35" s="513"/>
      <c r="M35" s="513"/>
    </row>
    <row r="36" spans="1:13" x14ac:dyDescent="0.35">
      <c r="A36" s="512" t="s">
        <v>1818</v>
      </c>
      <c r="B36" s="512" t="s">
        <v>1973</v>
      </c>
      <c r="D36" s="512" t="s">
        <v>1974</v>
      </c>
      <c r="E36" s="512" t="s">
        <v>1972</v>
      </c>
      <c r="H36" s="513"/>
      <c r="L36" s="513"/>
      <c r="M36" s="513"/>
    </row>
    <row r="37" spans="1:13" x14ac:dyDescent="0.35">
      <c r="A37" s="512" t="s">
        <v>1819</v>
      </c>
      <c r="B37" s="512" t="s">
        <v>1975</v>
      </c>
      <c r="D37" s="512" t="s">
        <v>1976</v>
      </c>
      <c r="E37" s="512" t="s">
        <v>1972</v>
      </c>
      <c r="H37" s="513"/>
      <c r="L37" s="513"/>
      <c r="M37" s="513"/>
    </row>
    <row r="38" spans="1:13" x14ac:dyDescent="0.35">
      <c r="A38" s="512" t="s">
        <v>1820</v>
      </c>
      <c r="B38" s="512" t="s">
        <v>1977</v>
      </c>
      <c r="D38" s="512" t="s">
        <v>1978</v>
      </c>
      <c r="E38" s="512" t="s">
        <v>1979</v>
      </c>
      <c r="H38" s="513"/>
      <c r="L38" s="513"/>
      <c r="M38" s="513"/>
    </row>
    <row r="39" spans="1:13" x14ac:dyDescent="0.35">
      <c r="A39" s="512" t="s">
        <v>1821</v>
      </c>
      <c r="B39" s="512" t="s">
        <v>1980</v>
      </c>
      <c r="D39" s="512" t="s">
        <v>1981</v>
      </c>
      <c r="E39" s="512" t="s">
        <v>1972</v>
      </c>
      <c r="H39" s="513"/>
      <c r="L39" s="513"/>
      <c r="M39" s="513"/>
    </row>
    <row r="40" spans="1:13" x14ac:dyDescent="0.35">
      <c r="A40" s="512" t="s">
        <v>1822</v>
      </c>
      <c r="B40" s="512" t="s">
        <v>1982</v>
      </c>
      <c r="D40" s="512" t="s">
        <v>1983</v>
      </c>
      <c r="E40" s="512" t="s">
        <v>1972</v>
      </c>
      <c r="H40" s="513"/>
      <c r="L40" s="513"/>
      <c r="M40" s="513"/>
    </row>
    <row r="41" spans="1:13" x14ac:dyDescent="0.35">
      <c r="A41" s="512" t="s">
        <v>1823</v>
      </c>
      <c r="B41" s="512" t="s">
        <v>1984</v>
      </c>
      <c r="D41" s="512" t="s">
        <v>1985</v>
      </c>
      <c r="E41" s="512" t="s">
        <v>1972</v>
      </c>
      <c r="H41" s="513"/>
      <c r="L41" s="513"/>
      <c r="M41" s="513"/>
    </row>
    <row r="42" spans="1:13" x14ac:dyDescent="0.35">
      <c r="A42" s="512" t="s">
        <v>1824</v>
      </c>
      <c r="B42" s="512" t="s">
        <v>1986</v>
      </c>
      <c r="D42" s="512" t="s">
        <v>1987</v>
      </c>
      <c r="E42" s="512" t="s">
        <v>1972</v>
      </c>
      <c r="H42" s="513"/>
      <c r="L42" s="513"/>
      <c r="M42" s="513"/>
    </row>
    <row r="43" spans="1:13" x14ac:dyDescent="0.35">
      <c r="A43" s="512" t="s">
        <v>1825</v>
      </c>
      <c r="B43" s="512" t="s">
        <v>1988</v>
      </c>
      <c r="D43" s="512" t="s">
        <v>1989</v>
      </c>
      <c r="E43" s="512" t="s">
        <v>1972</v>
      </c>
      <c r="H43" s="513"/>
      <c r="L43" s="513"/>
      <c r="M43" s="513"/>
    </row>
    <row r="44" spans="1:13" x14ac:dyDescent="0.35">
      <c r="A44" s="512" t="s">
        <v>1826</v>
      </c>
      <c r="B44" s="512" t="s">
        <v>1990</v>
      </c>
      <c r="D44" s="512" t="s">
        <v>1991</v>
      </c>
      <c r="E44" s="512" t="s">
        <v>1972</v>
      </c>
      <c r="H44" s="513"/>
      <c r="L44" s="513"/>
      <c r="M44" s="513"/>
    </row>
    <row r="45" spans="1:13" x14ac:dyDescent="0.35">
      <c r="A45" s="512" t="s">
        <v>1827</v>
      </c>
      <c r="B45" s="512" t="s">
        <v>1992</v>
      </c>
      <c r="D45" s="512" t="s">
        <v>1993</v>
      </c>
      <c r="E45" s="512" t="s">
        <v>1972</v>
      </c>
      <c r="H45" s="513"/>
      <c r="L45" s="513"/>
      <c r="M45" s="513"/>
    </row>
    <row r="46" spans="1:13" x14ac:dyDescent="0.35">
      <c r="A46" s="512" t="s">
        <v>1828</v>
      </c>
      <c r="B46" s="512" t="s">
        <v>1994</v>
      </c>
      <c r="D46" s="512" t="s">
        <v>1995</v>
      </c>
      <c r="E46" s="512" t="s">
        <v>1979</v>
      </c>
      <c r="H46" s="513"/>
      <c r="L46" s="513"/>
      <c r="M46" s="513"/>
    </row>
    <row r="47" spans="1:13" x14ac:dyDescent="0.35">
      <c r="A47" s="512" t="s">
        <v>1829</v>
      </c>
      <c r="B47" s="512" t="s">
        <v>1996</v>
      </c>
      <c r="D47" s="512" t="s">
        <v>1997</v>
      </c>
      <c r="E47" s="512" t="s">
        <v>1972</v>
      </c>
      <c r="H47" s="513"/>
      <c r="L47" s="513"/>
      <c r="M47" s="513"/>
    </row>
    <row r="48" spans="1:13" x14ac:dyDescent="0.35">
      <c r="A48" s="512" t="s">
        <v>1830</v>
      </c>
      <c r="B48" s="512" t="s">
        <v>1998</v>
      </c>
      <c r="D48" s="512" t="s">
        <v>1999</v>
      </c>
      <c r="E48" s="512" t="s">
        <v>1979</v>
      </c>
      <c r="H48" s="513"/>
      <c r="L48" s="513"/>
      <c r="M48" s="513"/>
    </row>
    <row r="49" spans="1:13" x14ac:dyDescent="0.35">
      <c r="A49" s="512" t="s">
        <v>1831</v>
      </c>
      <c r="B49" s="512" t="s">
        <v>2000</v>
      </c>
      <c r="D49" s="512" t="s">
        <v>2001</v>
      </c>
      <c r="E49" s="512" t="s">
        <v>1979</v>
      </c>
      <c r="H49" s="513"/>
      <c r="L49" s="513"/>
      <c r="M49" s="513"/>
    </row>
    <row r="50" spans="1:13" x14ac:dyDescent="0.35">
      <c r="A50" s="512" t="s">
        <v>1832</v>
      </c>
      <c r="B50" s="512" t="s">
        <v>2002</v>
      </c>
      <c r="D50" s="512" t="s">
        <v>1974</v>
      </c>
      <c r="E50" s="512" t="s">
        <v>1972</v>
      </c>
      <c r="H50" s="513"/>
      <c r="L50" s="513"/>
      <c r="M50" s="513"/>
    </row>
    <row r="51" spans="1:13" x14ac:dyDescent="0.35">
      <c r="A51" s="512" t="s">
        <v>1833</v>
      </c>
      <c r="B51" s="512" t="s">
        <v>2003</v>
      </c>
      <c r="D51" s="512" t="s">
        <v>2004</v>
      </c>
      <c r="E51" s="512" t="s">
        <v>1972</v>
      </c>
      <c r="H51" s="513"/>
      <c r="L51" s="513"/>
      <c r="M51" s="513"/>
    </row>
    <row r="52" spans="1:13" x14ac:dyDescent="0.35">
      <c r="A52" s="512" t="s">
        <v>1834</v>
      </c>
      <c r="B52" s="512" t="s">
        <v>2005</v>
      </c>
      <c r="D52" s="512" t="s">
        <v>2006</v>
      </c>
      <c r="E52" s="512" t="s">
        <v>2007</v>
      </c>
      <c r="H52" s="513"/>
      <c r="L52" s="513"/>
      <c r="M52" s="513"/>
    </row>
    <row r="53" spans="1:13" x14ac:dyDescent="0.35">
      <c r="A53" s="512" t="s">
        <v>1835</v>
      </c>
      <c r="B53" s="512" t="s">
        <v>2008</v>
      </c>
      <c r="D53" s="512" t="s">
        <v>2009</v>
      </c>
      <c r="E53" s="512" t="s">
        <v>1979</v>
      </c>
      <c r="H53" s="513"/>
      <c r="L53" s="513"/>
      <c r="M53" s="513"/>
    </row>
    <row r="54" spans="1:13" x14ac:dyDescent="0.35">
      <c r="A54" s="512" t="s">
        <v>1836</v>
      </c>
      <c r="B54" s="512" t="s">
        <v>2010</v>
      </c>
      <c r="D54" s="512" t="s">
        <v>2011</v>
      </c>
      <c r="E54" s="512" t="s">
        <v>1979</v>
      </c>
      <c r="H54" s="513"/>
      <c r="L54" s="513"/>
      <c r="M54" s="513"/>
    </row>
    <row r="55" spans="1:13" x14ac:dyDescent="0.35">
      <c r="A55" s="512" t="s">
        <v>1837</v>
      </c>
      <c r="H55" s="513"/>
      <c r="L55" s="513"/>
      <c r="M55" s="513"/>
    </row>
    <row r="56" spans="1:13" x14ac:dyDescent="0.35">
      <c r="A56" s="512" t="s">
        <v>1838</v>
      </c>
      <c r="H56" s="513"/>
      <c r="L56" s="513"/>
      <c r="M56" s="513"/>
    </row>
    <row r="57" spans="1:13" x14ac:dyDescent="0.35">
      <c r="A57" s="512" t="s">
        <v>1839</v>
      </c>
      <c r="B57" s="535"/>
      <c r="H57" s="513"/>
      <c r="L57" s="513"/>
      <c r="M57" s="513"/>
    </row>
    <row r="58" spans="1:13" x14ac:dyDescent="0.35">
      <c r="A58" s="512" t="s">
        <v>1840</v>
      </c>
      <c r="B58" s="535"/>
      <c r="H58" s="513"/>
      <c r="L58" s="513"/>
      <c r="M58" s="513"/>
    </row>
    <row r="59" spans="1:13" x14ac:dyDescent="0.35">
      <c r="A59" s="512" t="s">
        <v>1841</v>
      </c>
      <c r="B59" s="535"/>
      <c r="H59" s="513"/>
      <c r="L59" s="513"/>
      <c r="M59" s="513"/>
    </row>
    <row r="60" spans="1:13" outlineLevel="1" x14ac:dyDescent="0.35">
      <c r="A60" s="512" t="s">
        <v>1842</v>
      </c>
      <c r="B60" s="535"/>
      <c r="E60" s="535"/>
      <c r="F60" s="535"/>
      <c r="G60" s="535"/>
      <c r="H60" s="513"/>
      <c r="L60" s="513"/>
      <c r="M60" s="513"/>
    </row>
    <row r="61" spans="1:13" outlineLevel="1" x14ac:dyDescent="0.35">
      <c r="A61" s="512" t="s">
        <v>1843</v>
      </c>
      <c r="B61" s="535"/>
      <c r="E61" s="535"/>
      <c r="F61" s="535"/>
      <c r="G61" s="535"/>
      <c r="H61" s="513"/>
      <c r="L61" s="513"/>
      <c r="M61" s="513"/>
    </row>
    <row r="62" spans="1:13" outlineLevel="1" x14ac:dyDescent="0.35">
      <c r="A62" s="512" t="s">
        <v>1844</v>
      </c>
      <c r="B62" s="535"/>
      <c r="E62" s="535"/>
      <c r="F62" s="535"/>
      <c r="G62" s="535"/>
      <c r="H62" s="513"/>
      <c r="L62" s="513"/>
      <c r="M62" s="513"/>
    </row>
    <row r="63" spans="1:13" outlineLevel="1" x14ac:dyDescent="0.35">
      <c r="A63" s="512" t="s">
        <v>1845</v>
      </c>
      <c r="B63" s="535"/>
      <c r="E63" s="535"/>
      <c r="F63" s="535"/>
      <c r="G63" s="535"/>
      <c r="H63" s="513"/>
      <c r="L63" s="513"/>
      <c r="M63" s="513"/>
    </row>
    <row r="64" spans="1:13" outlineLevel="1" x14ac:dyDescent="0.35">
      <c r="A64" s="512" t="s">
        <v>1846</v>
      </c>
      <c r="B64" s="535"/>
      <c r="E64" s="535"/>
      <c r="F64" s="535"/>
      <c r="G64" s="535"/>
      <c r="H64" s="513"/>
      <c r="L64" s="513"/>
      <c r="M64" s="513"/>
    </row>
    <row r="65" spans="1:14" outlineLevel="1" x14ac:dyDescent="0.35">
      <c r="A65" s="512" t="s">
        <v>1847</v>
      </c>
      <c r="B65" s="535"/>
      <c r="E65" s="535"/>
      <c r="F65" s="535"/>
      <c r="G65" s="535"/>
      <c r="H65" s="513"/>
      <c r="L65" s="513"/>
      <c r="M65" s="513"/>
    </row>
    <row r="66" spans="1:14" outlineLevel="1" x14ac:dyDescent="0.35">
      <c r="A66" s="512" t="s">
        <v>1848</v>
      </c>
      <c r="B66" s="535"/>
      <c r="E66" s="535"/>
      <c r="F66" s="535"/>
      <c r="G66" s="535"/>
      <c r="H66" s="513"/>
      <c r="L66" s="513"/>
      <c r="M66" s="513"/>
    </row>
    <row r="67" spans="1:14" outlineLevel="1" x14ac:dyDescent="0.35">
      <c r="A67" s="512" t="s">
        <v>1849</v>
      </c>
      <c r="B67" s="535"/>
      <c r="E67" s="535"/>
      <c r="F67" s="535"/>
      <c r="G67" s="535"/>
      <c r="H67" s="513"/>
      <c r="L67" s="513"/>
      <c r="M67" s="513"/>
    </row>
    <row r="68" spans="1:14" outlineLevel="1" x14ac:dyDescent="0.35">
      <c r="A68" s="512" t="s">
        <v>1850</v>
      </c>
      <c r="B68" s="535"/>
      <c r="E68" s="535"/>
      <c r="F68" s="535"/>
      <c r="G68" s="535"/>
      <c r="H68" s="513"/>
      <c r="L68" s="513"/>
      <c r="M68" s="513"/>
    </row>
    <row r="69" spans="1:14" outlineLevel="1" x14ac:dyDescent="0.35">
      <c r="A69" s="512" t="s">
        <v>1851</v>
      </c>
      <c r="B69" s="535"/>
      <c r="E69" s="535"/>
      <c r="F69" s="535"/>
      <c r="G69" s="535"/>
      <c r="H69" s="513"/>
      <c r="L69" s="513"/>
      <c r="M69" s="513"/>
    </row>
    <row r="70" spans="1:14" outlineLevel="1" x14ac:dyDescent="0.35">
      <c r="A70" s="512" t="s">
        <v>1852</v>
      </c>
      <c r="B70" s="535"/>
      <c r="E70" s="535"/>
      <c r="F70" s="535"/>
      <c r="G70" s="535"/>
      <c r="H70" s="513"/>
      <c r="L70" s="513"/>
      <c r="M70" s="513"/>
    </row>
    <row r="71" spans="1:14" outlineLevel="1" x14ac:dyDescent="0.35">
      <c r="A71" s="512" t="s">
        <v>1853</v>
      </c>
      <c r="B71" s="535"/>
      <c r="E71" s="535"/>
      <c r="F71" s="535"/>
      <c r="G71" s="535"/>
      <c r="H71" s="513"/>
      <c r="L71" s="513"/>
      <c r="M71" s="513"/>
    </row>
    <row r="72" spans="1:14" outlineLevel="1" x14ac:dyDescent="0.35">
      <c r="A72" s="512" t="s">
        <v>1854</v>
      </c>
      <c r="B72" s="535"/>
      <c r="E72" s="535"/>
      <c r="F72" s="535"/>
      <c r="G72" s="535"/>
      <c r="H72" s="513"/>
      <c r="L72" s="513"/>
      <c r="M72" s="513"/>
    </row>
    <row r="73" spans="1:14" ht="18.5" x14ac:dyDescent="0.35">
      <c r="A73" s="530"/>
      <c r="B73" s="520" t="s">
        <v>1779</v>
      </c>
      <c r="C73" s="530"/>
      <c r="D73" s="530"/>
      <c r="E73" s="530"/>
      <c r="F73" s="530"/>
      <c r="G73" s="530"/>
      <c r="H73" s="513"/>
    </row>
    <row r="74" spans="1:14" ht="15" customHeight="1" x14ac:dyDescent="0.35">
      <c r="A74" s="531"/>
      <c r="B74" s="532" t="s">
        <v>924</v>
      </c>
      <c r="C74" s="531" t="s">
        <v>1855</v>
      </c>
      <c r="D74" s="531"/>
      <c r="E74" s="534"/>
      <c r="F74" s="534"/>
      <c r="G74" s="534"/>
      <c r="H74" s="538"/>
      <c r="I74" s="538"/>
      <c r="J74" s="538"/>
      <c r="K74" s="538"/>
      <c r="L74" s="538"/>
      <c r="M74" s="538"/>
      <c r="N74" s="538"/>
    </row>
    <row r="75" spans="1:14" x14ac:dyDescent="0.35">
      <c r="A75" s="512" t="s">
        <v>1856</v>
      </c>
      <c r="B75" s="512" t="s">
        <v>1857</v>
      </c>
      <c r="C75" s="550">
        <v>76.52</v>
      </c>
      <c r="H75" s="513"/>
    </row>
    <row r="76" spans="1:14" x14ac:dyDescent="0.35">
      <c r="A76" s="512" t="s">
        <v>1858</v>
      </c>
      <c r="B76" s="512" t="s">
        <v>1859</v>
      </c>
      <c r="C76" s="550">
        <v>168.36</v>
      </c>
      <c r="H76" s="513"/>
    </row>
    <row r="77" spans="1:14" outlineLevel="1" x14ac:dyDescent="0.35">
      <c r="A77" s="512" t="s">
        <v>1860</v>
      </c>
      <c r="H77" s="513"/>
    </row>
    <row r="78" spans="1:14" outlineLevel="1" x14ac:dyDescent="0.35">
      <c r="A78" s="512" t="s">
        <v>1861</v>
      </c>
      <c r="H78" s="513"/>
    </row>
    <row r="79" spans="1:14" outlineLevel="1" x14ac:dyDescent="0.35">
      <c r="A79" s="512" t="s">
        <v>1862</v>
      </c>
      <c r="H79" s="513"/>
    </row>
    <row r="80" spans="1:14" outlineLevel="1" x14ac:dyDescent="0.35">
      <c r="A80" s="512" t="s">
        <v>1863</v>
      </c>
      <c r="H80" s="513"/>
    </row>
    <row r="81" spans="1:8" x14ac:dyDescent="0.35">
      <c r="A81" s="531"/>
      <c r="B81" s="532" t="s">
        <v>1864</v>
      </c>
      <c r="C81" s="531" t="s">
        <v>521</v>
      </c>
      <c r="D81" s="531" t="s">
        <v>522</v>
      </c>
      <c r="E81" s="534" t="s">
        <v>936</v>
      </c>
      <c r="F81" s="534" t="s">
        <v>1865</v>
      </c>
      <c r="G81" s="534" t="s">
        <v>1866</v>
      </c>
      <c r="H81" s="513"/>
    </row>
    <row r="82" spans="1:8" x14ac:dyDescent="0.35">
      <c r="A82" s="512" t="s">
        <v>1867</v>
      </c>
      <c r="B82" s="763" t="s">
        <v>1892</v>
      </c>
      <c r="C82" s="763">
        <v>4.4669383813382268E-3</v>
      </c>
      <c r="D82" s="763">
        <v>0</v>
      </c>
      <c r="E82" s="763">
        <v>0</v>
      </c>
      <c r="F82" s="549"/>
      <c r="G82" s="763">
        <f>C82+D82+E82</f>
        <v>4.4669383813382268E-3</v>
      </c>
      <c r="H82" s="513"/>
    </row>
    <row r="83" spans="1:8" x14ac:dyDescent="0.35">
      <c r="A83" s="512" t="s">
        <v>1868</v>
      </c>
      <c r="B83" s="763"/>
      <c r="C83" s="763"/>
      <c r="D83" s="763">
        <v>0</v>
      </c>
      <c r="E83" s="763">
        <v>0</v>
      </c>
      <c r="F83" s="549"/>
      <c r="G83" s="763"/>
      <c r="H83" s="513"/>
    </row>
    <row r="84" spans="1:8" x14ac:dyDescent="0.35">
      <c r="A84" s="512" t="s">
        <v>1869</v>
      </c>
      <c r="B84" s="512" t="s">
        <v>1870</v>
      </c>
      <c r="C84" s="549">
        <v>1.2746311571245979E-3</v>
      </c>
      <c r="D84" s="549">
        <v>0</v>
      </c>
      <c r="E84" s="549">
        <v>3.4125030542604645E-3</v>
      </c>
      <c r="F84" s="549"/>
      <c r="G84" s="549">
        <f>C84+D84+E84</f>
        <v>4.6871342113850622E-3</v>
      </c>
      <c r="H84" s="513"/>
    </row>
    <row r="85" spans="1:8" x14ac:dyDescent="0.35">
      <c r="A85" s="512" t="s">
        <v>1871</v>
      </c>
      <c r="B85" s="512" t="s">
        <v>1872</v>
      </c>
      <c r="C85" s="549">
        <v>1.1603158619726275E-3</v>
      </c>
      <c r="D85" s="549">
        <v>0</v>
      </c>
      <c r="E85" s="572">
        <v>0</v>
      </c>
      <c r="F85" s="549"/>
      <c r="G85" s="549">
        <f t="shared" ref="G85:G86" si="0">C85+D85+E85</f>
        <v>1.1603158619726275E-3</v>
      </c>
      <c r="H85" s="513"/>
    </row>
    <row r="86" spans="1:8" x14ac:dyDescent="0.35">
      <c r="A86" s="512" t="s">
        <v>1873</v>
      </c>
      <c r="B86" s="512" t="s">
        <v>1874</v>
      </c>
      <c r="C86" s="549">
        <v>1.5265528929132331E-2</v>
      </c>
      <c r="D86" s="549">
        <v>0</v>
      </c>
      <c r="E86" s="572">
        <v>9.9586665007601122E-6</v>
      </c>
      <c r="F86" s="549"/>
      <c r="G86" s="549">
        <f t="shared" si="0"/>
        <v>1.5275487595633091E-2</v>
      </c>
      <c r="H86" s="513"/>
    </row>
    <row r="87" spans="1:8" outlineLevel="1" x14ac:dyDescent="0.35">
      <c r="A87" s="512" t="s">
        <v>1875</v>
      </c>
      <c r="H87" s="513"/>
    </row>
    <row r="88" spans="1:8" outlineLevel="1" x14ac:dyDescent="0.35">
      <c r="A88" s="512" t="s">
        <v>1876</v>
      </c>
      <c r="H88" s="513"/>
    </row>
    <row r="89" spans="1:8" outlineLevel="1" x14ac:dyDescent="0.35">
      <c r="A89" s="512" t="s">
        <v>1877</v>
      </c>
      <c r="H89" s="513"/>
    </row>
    <row r="90" spans="1:8" outlineLevel="1" x14ac:dyDescent="0.35">
      <c r="A90" s="512" t="s">
        <v>1878</v>
      </c>
      <c r="H90" s="513"/>
    </row>
    <row r="91" spans="1:8" x14ac:dyDescent="0.35">
      <c r="H91" s="513"/>
    </row>
    <row r="92" spans="1:8" x14ac:dyDescent="0.35">
      <c r="H92" s="513"/>
    </row>
    <row r="93" spans="1:8" x14ac:dyDescent="0.35">
      <c r="H93" s="513"/>
    </row>
    <row r="94" spans="1:8" x14ac:dyDescent="0.35">
      <c r="H94" s="513"/>
    </row>
    <row r="95" spans="1:8" x14ac:dyDescent="0.35">
      <c r="H95" s="513"/>
    </row>
    <row r="96" spans="1:8" x14ac:dyDescent="0.35">
      <c r="H96" s="513"/>
    </row>
    <row r="97" spans="8:8" x14ac:dyDescent="0.35">
      <c r="H97" s="513"/>
    </row>
    <row r="98" spans="8:8" x14ac:dyDescent="0.35">
      <c r="H98" s="513"/>
    </row>
    <row r="99" spans="8:8" x14ac:dyDescent="0.35">
      <c r="H99" s="513"/>
    </row>
    <row r="100" spans="8:8" x14ac:dyDescent="0.35">
      <c r="H100" s="513"/>
    </row>
    <row r="101" spans="8:8" x14ac:dyDescent="0.35">
      <c r="H101" s="513"/>
    </row>
    <row r="102" spans="8:8" x14ac:dyDescent="0.35">
      <c r="H102" s="513"/>
    </row>
    <row r="103" spans="8:8" x14ac:dyDescent="0.35">
      <c r="H103" s="513"/>
    </row>
    <row r="104" spans="8:8" x14ac:dyDescent="0.35">
      <c r="H104" s="513"/>
    </row>
    <row r="105" spans="8:8" x14ac:dyDescent="0.35">
      <c r="H105" s="513"/>
    </row>
    <row r="106" spans="8:8" x14ac:dyDescent="0.35">
      <c r="H106" s="513"/>
    </row>
    <row r="107" spans="8:8" x14ac:dyDescent="0.35">
      <c r="H107" s="513"/>
    </row>
    <row r="108" spans="8:8" x14ac:dyDescent="0.35">
      <c r="H108" s="513"/>
    </row>
    <row r="109" spans="8:8" x14ac:dyDescent="0.35">
      <c r="H109" s="513"/>
    </row>
    <row r="110" spans="8:8" x14ac:dyDescent="0.35">
      <c r="H110" s="513"/>
    </row>
    <row r="111" spans="8:8" x14ac:dyDescent="0.35">
      <c r="H111" s="513"/>
    </row>
    <row r="112" spans="8:8" x14ac:dyDescent="0.35">
      <c r="H112" s="513"/>
    </row>
  </sheetData>
  <sheetProtection password="CA11" sheet="1" objects="1" scenarios="1"/>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2:I514"/>
  <sheetViews>
    <sheetView tabSelected="1" topLeftCell="A10" zoomScaleNormal="100" workbookViewId="0">
      <selection activeCell="D28" sqref="D28"/>
    </sheetView>
  </sheetViews>
  <sheetFormatPr baseColWidth="10" defaultColWidth="9.1796875" defaultRowHeight="14.5" x14ac:dyDescent="0.35"/>
  <cols>
    <col min="1" max="1" width="13.26953125" style="577" customWidth="1"/>
    <col min="2" max="2" width="59" style="577" customWidth="1"/>
    <col min="3" max="7" width="36.7265625" style="577" customWidth="1"/>
    <col min="8" max="16384" width="9.1796875" style="577"/>
  </cols>
  <sheetData>
    <row r="2" spans="1:9" ht="31" x14ac:dyDescent="0.35">
      <c r="A2" s="573" t="s">
        <v>1925</v>
      </c>
      <c r="B2" s="573"/>
      <c r="C2" s="574"/>
      <c r="D2" s="574"/>
      <c r="E2" s="574"/>
      <c r="F2" s="575" t="s">
        <v>1924</v>
      </c>
      <c r="G2" s="576"/>
    </row>
    <row r="3" spans="1:9" ht="15" thickBot="1" x14ac:dyDescent="0.4">
      <c r="A3" s="574"/>
      <c r="B3" s="578"/>
      <c r="C3" s="578"/>
      <c r="D3" s="574"/>
      <c r="E3" s="574"/>
      <c r="F3" s="574"/>
      <c r="G3" s="574"/>
    </row>
    <row r="4" spans="1:9" ht="60.75" customHeight="1" thickBot="1" x14ac:dyDescent="0.4">
      <c r="A4" s="579"/>
      <c r="B4" s="580" t="s">
        <v>22</v>
      </c>
      <c r="C4" s="581" t="s">
        <v>1333</v>
      </c>
      <c r="D4" s="579"/>
      <c r="E4" s="769" t="s">
        <v>1926</v>
      </c>
      <c r="F4" s="770"/>
      <c r="G4" s="582" t="s">
        <v>1927</v>
      </c>
      <c r="H4" s="583"/>
    </row>
    <row r="5" spans="1:9" x14ac:dyDescent="0.35">
      <c r="A5" s="584"/>
      <c r="B5" s="584"/>
      <c r="C5" s="584"/>
      <c r="D5" s="584"/>
      <c r="F5" s="585"/>
      <c r="G5" s="585"/>
    </row>
    <row r="6" spans="1:9" ht="18.75" customHeight="1" x14ac:dyDescent="0.35">
      <c r="A6" s="586"/>
      <c r="B6" s="771" t="s">
        <v>1928</v>
      </c>
      <c r="C6" s="772"/>
      <c r="D6" s="587"/>
      <c r="E6" s="771" t="s">
        <v>1929</v>
      </c>
      <c r="F6" s="773"/>
      <c r="G6" s="773"/>
      <c r="H6" s="772"/>
    </row>
    <row r="7" spans="1:9" ht="18.75" customHeight="1" x14ac:dyDescent="0.35">
      <c r="A7" s="584"/>
      <c r="B7" s="774" t="s">
        <v>1930</v>
      </c>
      <c r="C7" s="775"/>
      <c r="D7" s="587"/>
      <c r="E7" s="776"/>
      <c r="F7" s="777"/>
      <c r="G7" s="777"/>
      <c r="H7" s="778"/>
    </row>
    <row r="8" spans="1:9" ht="18.75" customHeight="1" x14ac:dyDescent="0.35">
      <c r="A8" s="584"/>
      <c r="B8" s="774" t="s">
        <v>1931</v>
      </c>
      <c r="C8" s="775"/>
      <c r="D8" s="588"/>
      <c r="E8" s="776"/>
      <c r="F8" s="777"/>
      <c r="G8" s="777"/>
      <c r="H8" s="778"/>
      <c r="I8" s="583"/>
    </row>
    <row r="9" spans="1:9" x14ac:dyDescent="0.35">
      <c r="A9" s="589"/>
      <c r="B9" s="779"/>
      <c r="C9" s="779"/>
      <c r="D9" s="587"/>
      <c r="E9" s="776"/>
      <c r="F9" s="777"/>
      <c r="G9" s="777"/>
      <c r="H9" s="778"/>
      <c r="I9" s="583"/>
    </row>
    <row r="10" spans="1:9" ht="15" thickBot="1" x14ac:dyDescent="0.4">
      <c r="A10" s="589"/>
      <c r="B10" s="780"/>
      <c r="C10" s="781"/>
      <c r="D10" s="588"/>
      <c r="E10" s="776"/>
      <c r="F10" s="777"/>
      <c r="G10" s="777"/>
      <c r="H10" s="778"/>
      <c r="I10" s="583"/>
    </row>
    <row r="11" spans="1:9" x14ac:dyDescent="0.35">
      <c r="A11" s="584"/>
      <c r="B11" s="590"/>
      <c r="C11" s="584"/>
      <c r="D11" s="584"/>
      <c r="E11" s="776"/>
      <c r="F11" s="777"/>
      <c r="G11" s="777"/>
      <c r="H11" s="778"/>
      <c r="I11" s="583"/>
    </row>
    <row r="12" spans="1:9" ht="15.75" customHeight="1" thickBot="1" x14ac:dyDescent="0.4">
      <c r="A12" s="584"/>
      <c r="B12" s="590"/>
      <c r="C12" s="584"/>
      <c r="D12" s="584"/>
      <c r="E12" s="764" t="s">
        <v>1932</v>
      </c>
      <c r="F12" s="765"/>
      <c r="G12" s="766" t="s">
        <v>1933</v>
      </c>
      <c r="H12" s="767"/>
      <c r="I12" s="583"/>
    </row>
    <row r="13" spans="1:9" x14ac:dyDescent="0.35">
      <c r="A13" s="584"/>
      <c r="B13" s="590"/>
      <c r="C13" s="584"/>
      <c r="D13" s="584"/>
      <c r="E13" s="591"/>
      <c r="F13" s="591"/>
      <c r="G13" s="584"/>
      <c r="H13" s="592"/>
    </row>
    <row r="14" spans="1:9" ht="18.75" customHeight="1" x14ac:dyDescent="0.35">
      <c r="A14" s="593"/>
      <c r="B14" s="768" t="s">
        <v>1934</v>
      </c>
      <c r="C14" s="768"/>
      <c r="D14" s="768"/>
      <c r="E14" s="593"/>
      <c r="F14" s="593"/>
      <c r="G14" s="593"/>
      <c r="H14" s="593"/>
    </row>
    <row r="15" spans="1:9" x14ac:dyDescent="0.35">
      <c r="A15" s="594"/>
      <c r="B15" s="594" t="s">
        <v>1935</v>
      </c>
      <c r="C15" s="594" t="s">
        <v>61</v>
      </c>
      <c r="D15" s="594" t="s">
        <v>1644</v>
      </c>
      <c r="E15" s="594"/>
      <c r="F15" s="594" t="s">
        <v>1936</v>
      </c>
      <c r="G15" s="594" t="s">
        <v>1937</v>
      </c>
      <c r="H15" s="594"/>
    </row>
    <row r="16" spans="1:9" x14ac:dyDescent="0.35">
      <c r="A16" s="584" t="s">
        <v>1938</v>
      </c>
      <c r="B16" s="595" t="s">
        <v>1939</v>
      </c>
      <c r="C16" s="628">
        <v>877.50700000000006</v>
      </c>
      <c r="D16" s="584">
        <v>6619</v>
      </c>
      <c r="F16" s="596">
        <v>1.2812938972998244E-2</v>
      </c>
      <c r="G16" s="596">
        <v>1.4157410556350515E-2</v>
      </c>
    </row>
    <row r="17" spans="1:8" x14ac:dyDescent="0.35">
      <c r="A17" s="595" t="s">
        <v>1940</v>
      </c>
      <c r="B17" s="597"/>
      <c r="C17" s="595"/>
      <c r="D17" s="595"/>
      <c r="F17" s="595"/>
      <c r="G17" s="595"/>
    </row>
    <row r="18" spans="1:8" x14ac:dyDescent="0.35">
      <c r="A18" s="595" t="s">
        <v>1941</v>
      </c>
      <c r="B18" s="595"/>
      <c r="C18" s="595"/>
      <c r="D18" s="595"/>
      <c r="F18" s="595"/>
      <c r="G18" s="595"/>
    </row>
    <row r="19" spans="1:8" ht="18.75" customHeight="1" x14ac:dyDescent="0.35">
      <c r="A19" s="593"/>
      <c r="B19" s="768" t="s">
        <v>1931</v>
      </c>
      <c r="C19" s="768"/>
      <c r="D19" s="768"/>
      <c r="E19" s="593"/>
      <c r="F19" s="593"/>
      <c r="G19" s="593"/>
      <c r="H19" s="593"/>
    </row>
    <row r="20" spans="1:8" x14ac:dyDescent="0.35">
      <c r="A20" s="594"/>
      <c r="B20" s="594" t="s">
        <v>1942</v>
      </c>
      <c r="C20" s="594" t="s">
        <v>1943</v>
      </c>
      <c r="D20" s="594" t="s">
        <v>1944</v>
      </c>
      <c r="E20" s="594" t="s">
        <v>1945</v>
      </c>
      <c r="F20" s="594" t="s">
        <v>1946</v>
      </c>
      <c r="G20" s="594" t="s">
        <v>1947</v>
      </c>
      <c r="H20" s="594" t="s">
        <v>1948</v>
      </c>
    </row>
    <row r="21" spans="1:8" ht="15" customHeight="1" x14ac:dyDescent="0.35">
      <c r="A21" s="598"/>
      <c r="B21" s="599" t="s">
        <v>1949</v>
      </c>
      <c r="C21" s="599"/>
      <c r="D21" s="598"/>
      <c r="E21" s="598"/>
      <c r="F21" s="598"/>
      <c r="G21" s="598"/>
      <c r="H21" s="598"/>
    </row>
    <row r="22" spans="1:8" x14ac:dyDescent="0.35">
      <c r="A22" s="584" t="s">
        <v>1950</v>
      </c>
      <c r="B22" s="584" t="s">
        <v>1951</v>
      </c>
      <c r="C22" s="600"/>
      <c r="D22" s="600"/>
      <c r="E22" s="600"/>
      <c r="F22" s="600">
        <v>2.9100000000000003E-3</v>
      </c>
      <c r="G22" s="600">
        <v>1E-3</v>
      </c>
      <c r="H22" s="601">
        <v>3.9100000000000003E-3</v>
      </c>
    </row>
    <row r="23" spans="1:8" x14ac:dyDescent="0.35">
      <c r="A23" s="584" t="s">
        <v>1952</v>
      </c>
      <c r="B23" s="584" t="s">
        <v>1953</v>
      </c>
      <c r="C23" s="600"/>
      <c r="D23" s="600"/>
      <c r="E23" s="600"/>
      <c r="F23" s="600">
        <v>2.3E-3</v>
      </c>
      <c r="G23" s="600">
        <v>6.4999999999999997E-3</v>
      </c>
      <c r="H23" s="601">
        <v>8.7999999999999988E-3</v>
      </c>
    </row>
    <row r="24" spans="1:8" x14ac:dyDescent="0.35">
      <c r="A24" s="584" t="s">
        <v>1954</v>
      </c>
      <c r="B24" s="584" t="s">
        <v>1955</v>
      </c>
      <c r="C24" s="600"/>
      <c r="D24" s="600"/>
      <c r="E24" s="600"/>
      <c r="F24" s="600"/>
      <c r="G24" s="600"/>
      <c r="H24" s="601">
        <v>0</v>
      </c>
    </row>
    <row r="25" spans="1:8" x14ac:dyDescent="0.35">
      <c r="A25" s="584" t="s">
        <v>1956</v>
      </c>
      <c r="B25" s="584" t="s">
        <v>1957</v>
      </c>
      <c r="C25" s="600">
        <v>0</v>
      </c>
      <c r="D25" s="600">
        <v>0</v>
      </c>
      <c r="E25" s="600">
        <v>0</v>
      </c>
      <c r="F25" s="600">
        <v>5.2100000000000002E-3</v>
      </c>
      <c r="G25" s="600">
        <v>7.4999999999999997E-3</v>
      </c>
      <c r="H25" s="600">
        <v>1.2709999999999999E-2</v>
      </c>
    </row>
    <row r="26" spans="1:8" x14ac:dyDescent="0.35">
      <c r="A26" s="584" t="s">
        <v>1958</v>
      </c>
      <c r="B26" s="602" t="s">
        <v>1959</v>
      </c>
      <c r="C26" s="603"/>
      <c r="D26" s="584"/>
      <c r="E26" s="584"/>
      <c r="F26" s="596"/>
    </row>
    <row r="27" spans="1:8" x14ac:dyDescent="0.35">
      <c r="A27" s="584" t="s">
        <v>1960</v>
      </c>
      <c r="B27" s="602" t="s">
        <v>1959</v>
      </c>
      <c r="C27" s="603"/>
      <c r="D27" s="584"/>
      <c r="E27" s="584"/>
      <c r="F27" s="596"/>
      <c r="G27" s="604"/>
    </row>
    <row r="28" spans="1:8" x14ac:dyDescent="0.35">
      <c r="A28" s="584" t="s">
        <v>1961</v>
      </c>
      <c r="B28" s="602" t="s">
        <v>1959</v>
      </c>
      <c r="C28" s="603"/>
      <c r="D28" s="584"/>
      <c r="E28" s="584"/>
      <c r="F28" s="596"/>
      <c r="G28" s="604"/>
    </row>
    <row r="29" spans="1:8" x14ac:dyDescent="0.35">
      <c r="A29" s="584" t="s">
        <v>1962</v>
      </c>
      <c r="B29" s="602" t="s">
        <v>1959</v>
      </c>
      <c r="C29" s="603"/>
      <c r="D29" s="584"/>
      <c r="E29" s="584"/>
      <c r="F29" s="596"/>
      <c r="G29" s="604"/>
    </row>
    <row r="30" spans="1:8" x14ac:dyDescent="0.35">
      <c r="A30" s="584"/>
      <c r="B30" s="602"/>
      <c r="C30" s="603"/>
      <c r="D30" s="584"/>
      <c r="E30" s="584"/>
      <c r="F30" s="596"/>
      <c r="G30" s="604"/>
    </row>
    <row r="31" spans="1:8" x14ac:dyDescent="0.35">
      <c r="A31" s="584"/>
      <c r="B31" s="602"/>
      <c r="C31" s="603"/>
      <c r="D31" s="584"/>
      <c r="E31" s="584"/>
      <c r="F31" s="596"/>
      <c r="G31" s="604"/>
    </row>
    <row r="32" spans="1:8" x14ac:dyDescent="0.35">
      <c r="A32" s="584"/>
      <c r="B32" s="602"/>
      <c r="C32" s="603"/>
      <c r="D32" s="584"/>
      <c r="E32" s="584"/>
      <c r="F32" s="596"/>
      <c r="G32" s="604"/>
    </row>
    <row r="33" spans="1:7" x14ac:dyDescent="0.35">
      <c r="A33" s="584"/>
      <c r="B33" s="602"/>
      <c r="C33" s="603"/>
      <c r="D33" s="584"/>
      <c r="E33" s="584"/>
      <c r="F33" s="596"/>
      <c r="G33" s="604"/>
    </row>
    <row r="34" spans="1:7" x14ac:dyDescent="0.35">
      <c r="A34" s="584"/>
      <c r="B34" s="602"/>
      <c r="C34" s="603"/>
      <c r="D34" s="584"/>
      <c r="F34" s="596"/>
      <c r="G34" s="604"/>
    </row>
    <row r="35" spans="1:7" x14ac:dyDescent="0.35">
      <c r="A35" s="584"/>
      <c r="B35" s="584"/>
      <c r="C35" s="605"/>
      <c r="D35" s="605"/>
      <c r="E35" s="605"/>
      <c r="F35" s="605"/>
      <c r="G35" s="595"/>
    </row>
    <row r="36" spans="1:7" x14ac:dyDescent="0.35">
      <c r="A36" s="584"/>
      <c r="B36" s="584"/>
      <c r="C36" s="605"/>
      <c r="D36" s="605"/>
      <c r="E36" s="605"/>
      <c r="F36" s="605"/>
      <c r="G36" s="595"/>
    </row>
    <row r="37" spans="1:7" x14ac:dyDescent="0.35">
      <c r="A37" s="584"/>
      <c r="B37" s="584"/>
      <c r="C37" s="605"/>
      <c r="D37" s="605"/>
      <c r="E37" s="605"/>
      <c r="F37" s="605"/>
      <c r="G37" s="595"/>
    </row>
    <row r="38" spans="1:7" x14ac:dyDescent="0.35">
      <c r="A38" s="584"/>
      <c r="B38" s="584"/>
      <c r="C38" s="605"/>
      <c r="D38" s="605"/>
      <c r="E38" s="605"/>
      <c r="F38" s="605"/>
      <c r="G38" s="595"/>
    </row>
    <row r="39" spans="1:7" x14ac:dyDescent="0.35">
      <c r="A39" s="584"/>
      <c r="B39" s="584"/>
      <c r="C39" s="605"/>
      <c r="D39" s="605"/>
      <c r="E39" s="605"/>
      <c r="F39" s="605"/>
      <c r="G39" s="595"/>
    </row>
    <row r="40" spans="1:7" x14ac:dyDescent="0.35">
      <c r="A40" s="584"/>
      <c r="B40" s="584"/>
      <c r="C40" s="605"/>
      <c r="D40" s="605"/>
      <c r="E40" s="605"/>
      <c r="F40" s="605"/>
      <c r="G40" s="595"/>
    </row>
    <row r="41" spans="1:7" x14ac:dyDescent="0.35">
      <c r="A41" s="584"/>
      <c r="B41" s="584"/>
      <c r="C41" s="605"/>
      <c r="D41" s="605"/>
      <c r="E41" s="605"/>
      <c r="F41" s="605"/>
      <c r="G41" s="595"/>
    </row>
    <row r="42" spans="1:7" x14ac:dyDescent="0.35">
      <c r="A42" s="584"/>
      <c r="B42" s="584"/>
      <c r="C42" s="605"/>
      <c r="D42" s="605"/>
      <c r="E42" s="605"/>
      <c r="F42" s="605"/>
      <c r="G42" s="595"/>
    </row>
    <row r="43" spans="1:7" x14ac:dyDescent="0.35">
      <c r="A43" s="584"/>
      <c r="B43" s="584"/>
      <c r="C43" s="605"/>
      <c r="D43" s="605"/>
      <c r="E43" s="605"/>
      <c r="F43" s="605"/>
      <c r="G43" s="595"/>
    </row>
    <row r="44" spans="1:7" x14ac:dyDescent="0.35">
      <c r="A44" s="584"/>
      <c r="B44" s="584"/>
      <c r="C44" s="605"/>
      <c r="D44" s="605"/>
      <c r="E44" s="605"/>
      <c r="F44" s="605"/>
      <c r="G44" s="595"/>
    </row>
    <row r="45" spans="1:7" x14ac:dyDescent="0.35">
      <c r="A45" s="584"/>
      <c r="B45" s="584"/>
      <c r="C45" s="605"/>
      <c r="D45" s="605"/>
      <c r="E45" s="605"/>
      <c r="F45" s="605"/>
      <c r="G45" s="595"/>
    </row>
    <row r="46" spans="1:7" x14ac:dyDescent="0.35">
      <c r="A46" s="584"/>
      <c r="B46" s="584"/>
      <c r="C46" s="605"/>
      <c r="D46" s="605"/>
      <c r="E46" s="605"/>
      <c r="F46" s="605"/>
      <c r="G46" s="595"/>
    </row>
    <row r="47" spans="1:7" x14ac:dyDescent="0.35">
      <c r="A47" s="584"/>
      <c r="B47" s="584"/>
      <c r="C47" s="605"/>
      <c r="D47" s="605"/>
      <c r="E47" s="605"/>
      <c r="F47" s="605"/>
      <c r="G47" s="595"/>
    </row>
    <row r="48" spans="1:7" x14ac:dyDescent="0.35">
      <c r="A48" s="584"/>
      <c r="B48" s="584"/>
      <c r="C48" s="605"/>
      <c r="D48" s="605"/>
      <c r="E48" s="605"/>
      <c r="F48" s="605"/>
      <c r="G48" s="595"/>
    </row>
    <row r="49" spans="1:7" x14ac:dyDescent="0.35">
      <c r="A49" s="584"/>
      <c r="B49" s="584"/>
      <c r="C49" s="605"/>
      <c r="D49" s="605"/>
      <c r="E49" s="605"/>
      <c r="F49" s="605"/>
      <c r="G49" s="595"/>
    </row>
    <row r="50" spans="1:7" x14ac:dyDescent="0.35">
      <c r="A50" s="584"/>
      <c r="B50" s="584"/>
      <c r="C50" s="605"/>
      <c r="D50" s="605"/>
      <c r="E50" s="605"/>
      <c r="F50" s="605"/>
      <c r="G50" s="595"/>
    </row>
    <row r="51" spans="1:7" x14ac:dyDescent="0.35">
      <c r="A51" s="584"/>
      <c r="B51" s="584"/>
      <c r="C51" s="605"/>
      <c r="D51" s="605"/>
      <c r="E51" s="605"/>
      <c r="F51" s="605"/>
      <c r="G51" s="595"/>
    </row>
    <row r="52" spans="1:7" x14ac:dyDescent="0.35">
      <c r="A52" s="584"/>
      <c r="B52" s="584"/>
      <c r="C52" s="605"/>
      <c r="D52" s="605"/>
      <c r="E52" s="605"/>
      <c r="F52" s="605"/>
      <c r="G52" s="595"/>
    </row>
    <row r="53" spans="1:7" x14ac:dyDescent="0.35">
      <c r="A53" s="584"/>
      <c r="B53" s="584"/>
      <c r="C53" s="605"/>
      <c r="D53" s="605"/>
      <c r="E53" s="605"/>
      <c r="F53" s="605"/>
      <c r="G53" s="595"/>
    </row>
    <row r="54" spans="1:7" x14ac:dyDescent="0.35">
      <c r="A54" s="584"/>
      <c r="B54" s="584"/>
      <c r="C54" s="605"/>
      <c r="D54" s="605"/>
      <c r="E54" s="605"/>
      <c r="F54" s="605"/>
      <c r="G54" s="595"/>
    </row>
    <row r="55" spans="1:7" x14ac:dyDescent="0.35">
      <c r="A55" s="584"/>
      <c r="B55" s="584"/>
      <c r="C55" s="605"/>
      <c r="D55" s="605"/>
      <c r="E55" s="605"/>
      <c r="F55" s="605"/>
      <c r="G55" s="595"/>
    </row>
    <row r="56" spans="1:7" x14ac:dyDescent="0.35">
      <c r="A56" s="584"/>
      <c r="B56" s="584"/>
      <c r="C56" s="605"/>
      <c r="D56" s="605"/>
      <c r="E56" s="605"/>
      <c r="F56" s="605"/>
      <c r="G56" s="595"/>
    </row>
    <row r="57" spans="1:7" x14ac:dyDescent="0.35">
      <c r="A57" s="584"/>
      <c r="B57" s="584"/>
      <c r="C57" s="605"/>
      <c r="D57" s="605"/>
      <c r="E57" s="605"/>
      <c r="F57" s="605"/>
      <c r="G57" s="595"/>
    </row>
    <row r="58" spans="1:7" x14ac:dyDescent="0.35">
      <c r="A58" s="584"/>
      <c r="B58" s="584"/>
      <c r="C58" s="605"/>
      <c r="D58" s="605"/>
      <c r="E58" s="605"/>
      <c r="F58" s="605"/>
      <c r="G58" s="595"/>
    </row>
    <row r="59" spans="1:7" x14ac:dyDescent="0.35">
      <c r="A59" s="584"/>
      <c r="B59" s="584"/>
      <c r="C59" s="605"/>
      <c r="D59" s="605"/>
      <c r="E59" s="605"/>
      <c r="F59" s="605"/>
      <c r="G59" s="595"/>
    </row>
    <row r="60" spans="1:7" x14ac:dyDescent="0.35">
      <c r="A60" s="584"/>
      <c r="B60" s="584"/>
      <c r="C60" s="605"/>
      <c r="D60" s="605"/>
      <c r="E60" s="605"/>
      <c r="F60" s="605"/>
      <c r="G60" s="595"/>
    </row>
    <row r="61" spans="1:7" x14ac:dyDescent="0.35">
      <c r="A61" s="584"/>
      <c r="B61" s="584"/>
      <c r="C61" s="605"/>
      <c r="D61" s="605"/>
      <c r="E61" s="605"/>
      <c r="F61" s="605"/>
      <c r="G61" s="595"/>
    </row>
    <row r="62" spans="1:7" x14ac:dyDescent="0.35">
      <c r="A62" s="584"/>
      <c r="B62" s="606"/>
      <c r="C62" s="607"/>
      <c r="D62" s="607"/>
      <c r="E62" s="605"/>
      <c r="F62" s="607"/>
      <c r="G62" s="595"/>
    </row>
    <row r="63" spans="1:7" x14ac:dyDescent="0.35">
      <c r="A63" s="584"/>
      <c r="B63" s="584"/>
      <c r="C63" s="605"/>
      <c r="D63" s="605"/>
      <c r="E63" s="605"/>
      <c r="F63" s="605"/>
      <c r="G63" s="595"/>
    </row>
    <row r="64" spans="1:7" x14ac:dyDescent="0.35">
      <c r="A64" s="584"/>
      <c r="B64" s="584"/>
      <c r="C64" s="605"/>
      <c r="D64" s="605"/>
      <c r="E64" s="605"/>
      <c r="F64" s="605"/>
      <c r="G64" s="595"/>
    </row>
    <row r="65" spans="1:7" x14ac:dyDescent="0.35">
      <c r="A65" s="584"/>
      <c r="B65" s="584"/>
      <c r="C65" s="605"/>
      <c r="D65" s="605"/>
      <c r="E65" s="605"/>
      <c r="F65" s="605"/>
      <c r="G65" s="595"/>
    </row>
    <row r="66" spans="1:7" x14ac:dyDescent="0.35">
      <c r="A66" s="584"/>
      <c r="B66" s="606"/>
      <c r="C66" s="607"/>
      <c r="D66" s="607"/>
      <c r="E66" s="605"/>
      <c r="F66" s="607"/>
      <c r="G66" s="595"/>
    </row>
    <row r="67" spans="1:7" x14ac:dyDescent="0.35">
      <c r="A67" s="584"/>
      <c r="B67" s="595"/>
      <c r="C67" s="605"/>
      <c r="D67" s="605"/>
      <c r="E67" s="605"/>
      <c r="F67" s="605"/>
      <c r="G67" s="595"/>
    </row>
    <row r="68" spans="1:7" x14ac:dyDescent="0.35">
      <c r="A68" s="584"/>
      <c r="B68" s="584"/>
      <c r="C68" s="605"/>
      <c r="D68" s="605"/>
      <c r="E68" s="605"/>
      <c r="F68" s="605"/>
      <c r="G68" s="595"/>
    </row>
    <row r="69" spans="1:7" x14ac:dyDescent="0.35">
      <c r="A69" s="584"/>
      <c r="B69" s="595"/>
      <c r="C69" s="605"/>
      <c r="D69" s="605"/>
      <c r="E69" s="605"/>
      <c r="F69" s="605"/>
      <c r="G69" s="595"/>
    </row>
    <row r="70" spans="1:7" x14ac:dyDescent="0.35">
      <c r="A70" s="584"/>
      <c r="B70" s="595"/>
      <c r="C70" s="605"/>
      <c r="D70" s="605"/>
      <c r="E70" s="605"/>
      <c r="F70" s="605"/>
      <c r="G70" s="595"/>
    </row>
    <row r="71" spans="1:7" x14ac:dyDescent="0.35">
      <c r="A71" s="584"/>
      <c r="B71" s="595"/>
      <c r="C71" s="605"/>
      <c r="D71" s="605"/>
      <c r="E71" s="605"/>
      <c r="F71" s="605"/>
      <c r="G71" s="595"/>
    </row>
    <row r="72" spans="1:7" x14ac:dyDescent="0.35">
      <c r="A72" s="584"/>
      <c r="B72" s="595"/>
      <c r="C72" s="605"/>
      <c r="D72" s="605"/>
      <c r="E72" s="605"/>
      <c r="F72" s="605"/>
      <c r="G72" s="595"/>
    </row>
    <row r="73" spans="1:7" x14ac:dyDescent="0.35">
      <c r="A73" s="584"/>
      <c r="B73" s="595"/>
      <c r="C73" s="605"/>
      <c r="D73" s="605"/>
      <c r="E73" s="605"/>
      <c r="F73" s="605"/>
      <c r="G73" s="595"/>
    </row>
    <row r="74" spans="1:7" x14ac:dyDescent="0.35">
      <c r="A74" s="584"/>
      <c r="B74" s="595"/>
      <c r="C74" s="605"/>
      <c r="D74" s="605"/>
      <c r="E74" s="605"/>
      <c r="F74" s="605"/>
      <c r="G74" s="595"/>
    </row>
    <row r="75" spans="1:7" x14ac:dyDescent="0.35">
      <c r="A75" s="584"/>
      <c r="B75" s="595"/>
      <c r="C75" s="605"/>
      <c r="D75" s="605"/>
      <c r="E75" s="605"/>
      <c r="F75" s="605"/>
      <c r="G75" s="595"/>
    </row>
    <row r="76" spans="1:7" x14ac:dyDescent="0.35">
      <c r="A76" s="584"/>
      <c r="B76" s="595"/>
      <c r="C76" s="605"/>
      <c r="D76" s="605"/>
      <c r="E76" s="605"/>
      <c r="F76" s="605"/>
      <c r="G76" s="595"/>
    </row>
    <row r="77" spans="1:7" x14ac:dyDescent="0.35">
      <c r="A77" s="584"/>
      <c r="B77" s="595"/>
      <c r="C77" s="605"/>
      <c r="D77" s="605"/>
      <c r="E77" s="605"/>
      <c r="F77" s="605"/>
      <c r="G77" s="595"/>
    </row>
    <row r="78" spans="1:7" x14ac:dyDescent="0.35">
      <c r="A78" s="584"/>
      <c r="B78" s="602"/>
      <c r="C78" s="605"/>
      <c r="D78" s="605"/>
      <c r="E78" s="605"/>
      <c r="F78" s="605"/>
      <c r="G78" s="595"/>
    </row>
    <row r="79" spans="1:7" x14ac:dyDescent="0.35">
      <c r="A79" s="584"/>
      <c r="B79" s="602"/>
      <c r="C79" s="605"/>
      <c r="D79" s="605"/>
      <c r="E79" s="605"/>
      <c r="F79" s="605"/>
      <c r="G79" s="595"/>
    </row>
    <row r="80" spans="1:7" x14ac:dyDescent="0.35">
      <c r="A80" s="584"/>
      <c r="B80" s="602"/>
      <c r="C80" s="605"/>
      <c r="D80" s="605"/>
      <c r="E80" s="605"/>
      <c r="F80" s="605"/>
      <c r="G80" s="595"/>
    </row>
    <row r="81" spans="1:7" x14ac:dyDescent="0.35">
      <c r="A81" s="584"/>
      <c r="B81" s="602"/>
      <c r="C81" s="605"/>
      <c r="D81" s="605"/>
      <c r="E81" s="605"/>
      <c r="F81" s="605"/>
      <c r="G81" s="595"/>
    </row>
    <row r="82" spans="1:7" x14ac:dyDescent="0.35">
      <c r="A82" s="584"/>
      <c r="B82" s="602"/>
      <c r="C82" s="605"/>
      <c r="D82" s="605"/>
      <c r="E82" s="605"/>
      <c r="F82" s="605"/>
      <c r="G82" s="595"/>
    </row>
    <row r="83" spans="1:7" x14ac:dyDescent="0.35">
      <c r="A83" s="584"/>
      <c r="B83" s="602"/>
      <c r="C83" s="605"/>
      <c r="D83" s="605"/>
      <c r="E83" s="605"/>
      <c r="F83" s="605"/>
      <c r="G83" s="595"/>
    </row>
    <row r="84" spans="1:7" x14ac:dyDescent="0.35">
      <c r="A84" s="584"/>
      <c r="B84" s="602"/>
      <c r="C84" s="605"/>
      <c r="D84" s="605"/>
      <c r="E84" s="605"/>
      <c r="F84" s="605"/>
      <c r="G84" s="595"/>
    </row>
    <row r="85" spans="1:7" x14ac:dyDescent="0.35">
      <c r="A85" s="584"/>
      <c r="B85" s="602"/>
      <c r="C85" s="605"/>
      <c r="D85" s="605"/>
      <c r="E85" s="605"/>
      <c r="F85" s="605"/>
      <c r="G85" s="595"/>
    </row>
    <row r="86" spans="1:7" x14ac:dyDescent="0.35">
      <c r="A86" s="584"/>
      <c r="B86" s="602"/>
      <c r="C86" s="605"/>
      <c r="D86" s="605"/>
      <c r="E86" s="605"/>
      <c r="F86" s="605"/>
      <c r="G86" s="595"/>
    </row>
    <row r="87" spans="1:7" x14ac:dyDescent="0.35">
      <c r="A87" s="584"/>
      <c r="B87" s="602"/>
      <c r="C87" s="605"/>
      <c r="D87" s="605"/>
      <c r="E87" s="605"/>
      <c r="F87" s="605"/>
      <c r="G87" s="595"/>
    </row>
    <row r="88" spans="1:7" x14ac:dyDescent="0.35">
      <c r="A88" s="594"/>
      <c r="B88" s="594"/>
      <c r="C88" s="594"/>
      <c r="D88" s="594"/>
      <c r="E88" s="594"/>
      <c r="F88" s="594"/>
      <c r="G88" s="594"/>
    </row>
    <row r="89" spans="1:7" x14ac:dyDescent="0.35">
      <c r="A89" s="584"/>
      <c r="B89" s="595"/>
      <c r="C89" s="605"/>
      <c r="D89" s="605"/>
      <c r="E89" s="605"/>
      <c r="F89" s="605"/>
      <c r="G89" s="595"/>
    </row>
    <row r="90" spans="1:7" x14ac:dyDescent="0.35">
      <c r="A90" s="584"/>
      <c r="B90" s="595"/>
      <c r="C90" s="605"/>
      <c r="D90" s="605"/>
      <c r="E90" s="605"/>
      <c r="F90" s="605"/>
      <c r="G90" s="595"/>
    </row>
    <row r="91" spans="1:7" x14ac:dyDescent="0.35">
      <c r="A91" s="584"/>
      <c r="B91" s="595"/>
      <c r="C91" s="605"/>
      <c r="D91" s="605"/>
      <c r="E91" s="605"/>
      <c r="F91" s="605"/>
      <c r="G91" s="595"/>
    </row>
    <row r="92" spans="1:7" x14ac:dyDescent="0.35">
      <c r="A92" s="584"/>
      <c r="B92" s="595"/>
      <c r="C92" s="605"/>
      <c r="D92" s="605"/>
      <c r="E92" s="605"/>
      <c r="F92" s="605"/>
      <c r="G92" s="595"/>
    </row>
    <row r="93" spans="1:7" x14ac:dyDescent="0.35">
      <c r="A93" s="584"/>
      <c r="B93" s="595"/>
      <c r="C93" s="605"/>
      <c r="D93" s="605"/>
      <c r="E93" s="605"/>
      <c r="F93" s="605"/>
      <c r="G93" s="595"/>
    </row>
    <row r="94" spans="1:7" x14ac:dyDescent="0.35">
      <c r="A94" s="584"/>
      <c r="B94" s="595"/>
      <c r="C94" s="605"/>
      <c r="D94" s="605"/>
      <c r="E94" s="605"/>
      <c r="F94" s="605"/>
      <c r="G94" s="595"/>
    </row>
    <row r="95" spans="1:7" x14ac:dyDescent="0.35">
      <c r="A95" s="584"/>
      <c r="B95" s="595"/>
      <c r="C95" s="605"/>
      <c r="D95" s="605"/>
      <c r="E95" s="605"/>
      <c r="F95" s="605"/>
      <c r="G95" s="595"/>
    </row>
    <row r="96" spans="1:7" x14ac:dyDescent="0.35">
      <c r="A96" s="584"/>
      <c r="B96" s="595"/>
      <c r="C96" s="605"/>
      <c r="D96" s="605"/>
      <c r="E96" s="605"/>
      <c r="F96" s="605"/>
      <c r="G96" s="595"/>
    </row>
    <row r="97" spans="1:7" x14ac:dyDescent="0.35">
      <c r="A97" s="584"/>
      <c r="B97" s="595"/>
      <c r="C97" s="605"/>
      <c r="D97" s="605"/>
      <c r="E97" s="605"/>
      <c r="F97" s="605"/>
      <c r="G97" s="595"/>
    </row>
    <row r="98" spans="1:7" x14ac:dyDescent="0.35">
      <c r="A98" s="584"/>
      <c r="B98" s="595"/>
      <c r="C98" s="605"/>
      <c r="D98" s="605"/>
      <c r="E98" s="605"/>
      <c r="F98" s="605"/>
      <c r="G98" s="595"/>
    </row>
    <row r="99" spans="1:7" x14ac:dyDescent="0.35">
      <c r="A99" s="584"/>
      <c r="B99" s="595"/>
      <c r="C99" s="605"/>
      <c r="D99" s="605"/>
      <c r="E99" s="605"/>
      <c r="F99" s="605"/>
      <c r="G99" s="595"/>
    </row>
    <row r="100" spans="1:7" x14ac:dyDescent="0.35">
      <c r="A100" s="584"/>
      <c r="B100" s="595"/>
      <c r="C100" s="605"/>
      <c r="D100" s="605"/>
      <c r="E100" s="605"/>
      <c r="F100" s="605"/>
      <c r="G100" s="595"/>
    </row>
    <row r="101" spans="1:7" x14ac:dyDescent="0.35">
      <c r="A101" s="584"/>
      <c r="B101" s="595"/>
      <c r="C101" s="605"/>
      <c r="D101" s="605"/>
      <c r="E101" s="605"/>
      <c r="F101" s="605"/>
      <c r="G101" s="595"/>
    </row>
    <row r="102" spans="1:7" x14ac:dyDescent="0.35">
      <c r="A102" s="584"/>
      <c r="B102" s="595"/>
      <c r="C102" s="605"/>
      <c r="D102" s="605"/>
      <c r="E102" s="605"/>
      <c r="F102" s="605"/>
      <c r="G102" s="595"/>
    </row>
    <row r="103" spans="1:7" x14ac:dyDescent="0.35">
      <c r="A103" s="584"/>
      <c r="B103" s="595"/>
      <c r="C103" s="605"/>
      <c r="D103" s="605"/>
      <c r="E103" s="605"/>
      <c r="F103" s="605"/>
      <c r="G103" s="595"/>
    </row>
    <row r="104" spans="1:7" x14ac:dyDescent="0.35">
      <c r="A104" s="584"/>
      <c r="B104" s="595"/>
      <c r="C104" s="605"/>
      <c r="D104" s="605"/>
      <c r="E104" s="605"/>
      <c r="F104" s="605"/>
      <c r="G104" s="595"/>
    </row>
    <row r="105" spans="1:7" x14ac:dyDescent="0.35">
      <c r="A105" s="584"/>
      <c r="B105" s="595"/>
      <c r="C105" s="605"/>
      <c r="D105" s="605"/>
      <c r="E105" s="605"/>
      <c r="F105" s="605"/>
      <c r="G105" s="595"/>
    </row>
    <row r="106" spans="1:7" x14ac:dyDescent="0.35">
      <c r="A106" s="584"/>
      <c r="B106" s="595"/>
      <c r="C106" s="605"/>
      <c r="D106" s="605"/>
      <c r="E106" s="605"/>
      <c r="F106" s="605"/>
      <c r="G106" s="595"/>
    </row>
    <row r="107" spans="1:7" x14ac:dyDescent="0.35">
      <c r="A107" s="584"/>
      <c r="B107" s="595"/>
      <c r="C107" s="605"/>
      <c r="D107" s="605"/>
      <c r="E107" s="605"/>
      <c r="F107" s="605"/>
      <c r="G107" s="595"/>
    </row>
    <row r="108" spans="1:7" x14ac:dyDescent="0.35">
      <c r="A108" s="584"/>
      <c r="B108" s="595"/>
      <c r="C108" s="605"/>
      <c r="D108" s="605"/>
      <c r="E108" s="605"/>
      <c r="F108" s="605"/>
      <c r="G108" s="595"/>
    </row>
    <row r="109" spans="1:7" x14ac:dyDescent="0.35">
      <c r="A109" s="584"/>
      <c r="B109" s="595"/>
      <c r="C109" s="605"/>
      <c r="D109" s="605"/>
      <c r="E109" s="605"/>
      <c r="F109" s="605"/>
      <c r="G109" s="595"/>
    </row>
    <row r="110" spans="1:7" x14ac:dyDescent="0.35">
      <c r="A110" s="584"/>
      <c r="B110" s="595"/>
      <c r="C110" s="605"/>
      <c r="D110" s="605"/>
      <c r="E110" s="605"/>
      <c r="F110" s="605"/>
      <c r="G110" s="595"/>
    </row>
    <row r="111" spans="1:7" x14ac:dyDescent="0.35">
      <c r="A111" s="584"/>
      <c r="B111" s="595"/>
      <c r="C111" s="605"/>
      <c r="D111" s="605"/>
      <c r="E111" s="605"/>
      <c r="F111" s="605"/>
      <c r="G111" s="595"/>
    </row>
    <row r="112" spans="1:7" x14ac:dyDescent="0.35">
      <c r="A112" s="584"/>
      <c r="B112" s="595"/>
      <c r="C112" s="605"/>
      <c r="D112" s="605"/>
      <c r="E112" s="605"/>
      <c r="F112" s="605"/>
      <c r="G112" s="595"/>
    </row>
    <row r="113" spans="1:7" x14ac:dyDescent="0.35">
      <c r="A113" s="584"/>
      <c r="B113" s="595"/>
      <c r="C113" s="605"/>
      <c r="D113" s="605"/>
      <c r="E113" s="605"/>
      <c r="F113" s="605"/>
      <c r="G113" s="595"/>
    </row>
    <row r="114" spans="1:7" x14ac:dyDescent="0.35">
      <c r="A114" s="584"/>
      <c r="B114" s="595"/>
      <c r="C114" s="605"/>
      <c r="D114" s="605"/>
      <c r="E114" s="605"/>
      <c r="F114" s="605"/>
      <c r="G114" s="595"/>
    </row>
    <row r="115" spans="1:7" x14ac:dyDescent="0.35">
      <c r="A115" s="584"/>
      <c r="B115" s="595"/>
      <c r="C115" s="605"/>
      <c r="D115" s="605"/>
      <c r="E115" s="605"/>
      <c r="F115" s="605"/>
      <c r="G115" s="595"/>
    </row>
    <row r="116" spans="1:7" x14ac:dyDescent="0.35">
      <c r="A116" s="584"/>
      <c r="B116" s="595"/>
      <c r="C116" s="605"/>
      <c r="D116" s="605"/>
      <c r="E116" s="605"/>
      <c r="F116" s="605"/>
      <c r="G116" s="595"/>
    </row>
    <row r="117" spans="1:7" x14ac:dyDescent="0.35">
      <c r="A117" s="584"/>
      <c r="B117" s="595"/>
      <c r="C117" s="605"/>
      <c r="D117" s="605"/>
      <c r="E117" s="605"/>
      <c r="F117" s="605"/>
      <c r="G117" s="595"/>
    </row>
    <row r="118" spans="1:7" x14ac:dyDescent="0.35">
      <c r="A118" s="584"/>
      <c r="B118" s="595"/>
      <c r="C118" s="605"/>
      <c r="D118" s="605"/>
      <c r="E118" s="605"/>
      <c r="F118" s="605"/>
      <c r="G118" s="595"/>
    </row>
    <row r="119" spans="1:7" x14ac:dyDescent="0.35">
      <c r="A119" s="584"/>
      <c r="B119" s="595"/>
      <c r="C119" s="605"/>
      <c r="D119" s="605"/>
      <c r="E119" s="605"/>
      <c r="F119" s="605"/>
      <c r="G119" s="595"/>
    </row>
    <row r="120" spans="1:7" x14ac:dyDescent="0.35">
      <c r="A120" s="584"/>
      <c r="B120" s="595"/>
      <c r="C120" s="605"/>
      <c r="D120" s="605"/>
      <c r="E120" s="605"/>
      <c r="F120" s="605"/>
      <c r="G120" s="595"/>
    </row>
    <row r="121" spans="1:7" x14ac:dyDescent="0.35">
      <c r="A121" s="584"/>
      <c r="B121" s="595"/>
      <c r="C121" s="605"/>
      <c r="D121" s="605"/>
      <c r="E121" s="605"/>
      <c r="F121" s="605"/>
      <c r="G121" s="595"/>
    </row>
    <row r="122" spans="1:7" x14ac:dyDescent="0.35">
      <c r="A122" s="584"/>
      <c r="B122" s="595"/>
      <c r="C122" s="605"/>
      <c r="D122" s="605"/>
      <c r="E122" s="605"/>
      <c r="F122" s="605"/>
      <c r="G122" s="595"/>
    </row>
    <row r="123" spans="1:7" x14ac:dyDescent="0.35">
      <c r="A123" s="584"/>
      <c r="B123" s="595"/>
      <c r="C123" s="605"/>
      <c r="D123" s="605"/>
      <c r="E123" s="605"/>
      <c r="F123" s="605"/>
      <c r="G123" s="595"/>
    </row>
    <row r="124" spans="1:7" x14ac:dyDescent="0.35">
      <c r="A124" s="584"/>
      <c r="B124" s="595"/>
      <c r="C124" s="605"/>
      <c r="D124" s="605"/>
      <c r="E124" s="605"/>
      <c r="F124" s="605"/>
      <c r="G124" s="595"/>
    </row>
    <row r="125" spans="1:7" x14ac:dyDescent="0.35">
      <c r="A125" s="584"/>
      <c r="B125" s="595"/>
      <c r="C125" s="605"/>
      <c r="D125" s="605"/>
      <c r="E125" s="605"/>
      <c r="F125" s="605"/>
      <c r="G125" s="595"/>
    </row>
    <row r="126" spans="1:7" x14ac:dyDescent="0.35">
      <c r="A126" s="584"/>
      <c r="B126" s="595"/>
      <c r="C126" s="605"/>
      <c r="D126" s="605"/>
      <c r="E126" s="605"/>
      <c r="F126" s="605"/>
      <c r="G126" s="595"/>
    </row>
    <row r="127" spans="1:7" x14ac:dyDescent="0.35">
      <c r="A127" s="584"/>
      <c r="B127" s="595"/>
      <c r="C127" s="605"/>
      <c r="D127" s="605"/>
      <c r="E127" s="605"/>
      <c r="F127" s="605"/>
      <c r="G127" s="595"/>
    </row>
    <row r="128" spans="1:7" x14ac:dyDescent="0.35">
      <c r="A128" s="584"/>
      <c r="B128" s="595"/>
      <c r="C128" s="605"/>
      <c r="D128" s="605"/>
      <c r="E128" s="605"/>
      <c r="F128" s="605"/>
      <c r="G128" s="595"/>
    </row>
    <row r="129" spans="1:7" x14ac:dyDescent="0.35">
      <c r="A129" s="584"/>
      <c r="B129" s="595"/>
      <c r="C129" s="605"/>
      <c r="D129" s="605"/>
      <c r="E129" s="605"/>
      <c r="F129" s="605"/>
      <c r="G129" s="595"/>
    </row>
    <row r="130" spans="1:7" x14ac:dyDescent="0.35">
      <c r="A130" s="584"/>
      <c r="B130" s="595"/>
      <c r="C130" s="605"/>
      <c r="D130" s="605"/>
      <c r="E130" s="605"/>
      <c r="F130" s="605"/>
      <c r="G130" s="595"/>
    </row>
    <row r="131" spans="1:7" x14ac:dyDescent="0.35">
      <c r="A131" s="584"/>
      <c r="B131" s="595"/>
      <c r="C131" s="605"/>
      <c r="D131" s="605"/>
      <c r="E131" s="605"/>
      <c r="F131" s="605"/>
      <c r="G131" s="595"/>
    </row>
    <row r="132" spans="1:7" x14ac:dyDescent="0.35">
      <c r="A132" s="584"/>
      <c r="B132" s="595"/>
      <c r="C132" s="605"/>
      <c r="D132" s="605"/>
      <c r="E132" s="605"/>
      <c r="F132" s="605"/>
      <c r="G132" s="595"/>
    </row>
    <row r="133" spans="1:7" x14ac:dyDescent="0.35">
      <c r="A133" s="584"/>
      <c r="B133" s="595"/>
      <c r="C133" s="605"/>
      <c r="D133" s="605"/>
      <c r="E133" s="605"/>
      <c r="F133" s="605"/>
      <c r="G133" s="595"/>
    </row>
    <row r="134" spans="1:7" x14ac:dyDescent="0.35">
      <c r="A134" s="584"/>
      <c r="B134" s="595"/>
      <c r="C134" s="605"/>
      <c r="D134" s="605"/>
      <c r="E134" s="605"/>
      <c r="F134" s="605"/>
      <c r="G134" s="595"/>
    </row>
    <row r="135" spans="1:7" x14ac:dyDescent="0.35">
      <c r="A135" s="584"/>
      <c r="B135" s="595"/>
      <c r="C135" s="605"/>
      <c r="D135" s="605"/>
      <c r="E135" s="605"/>
      <c r="F135" s="605"/>
      <c r="G135" s="595"/>
    </row>
    <row r="136" spans="1:7" x14ac:dyDescent="0.35">
      <c r="A136" s="584"/>
      <c r="B136" s="595"/>
      <c r="C136" s="605"/>
      <c r="D136" s="605"/>
      <c r="E136" s="605"/>
      <c r="F136" s="605"/>
      <c r="G136" s="595"/>
    </row>
    <row r="137" spans="1:7" x14ac:dyDescent="0.35">
      <c r="A137" s="584"/>
      <c r="B137" s="595"/>
      <c r="C137" s="605"/>
      <c r="D137" s="605"/>
      <c r="E137" s="605"/>
      <c r="F137" s="605"/>
      <c r="G137" s="595"/>
    </row>
    <row r="138" spans="1:7" x14ac:dyDescent="0.35">
      <c r="A138" s="584"/>
      <c r="B138" s="595"/>
      <c r="C138" s="605"/>
      <c r="D138" s="605"/>
      <c r="E138" s="605"/>
      <c r="F138" s="605"/>
      <c r="G138" s="595"/>
    </row>
    <row r="139" spans="1:7" x14ac:dyDescent="0.35">
      <c r="A139" s="594"/>
      <c r="B139" s="594"/>
      <c r="C139" s="594"/>
      <c r="D139" s="594"/>
      <c r="E139" s="594"/>
      <c r="F139" s="594"/>
      <c r="G139" s="594"/>
    </row>
    <row r="140" spans="1:7" x14ac:dyDescent="0.35">
      <c r="A140" s="584"/>
      <c r="B140" s="584"/>
      <c r="C140" s="605"/>
      <c r="D140" s="605"/>
      <c r="E140" s="608"/>
      <c r="F140" s="605"/>
      <c r="G140" s="595"/>
    </row>
    <row r="141" spans="1:7" x14ac:dyDescent="0.35">
      <c r="A141" s="584"/>
      <c r="B141" s="584"/>
      <c r="C141" s="605"/>
      <c r="D141" s="605"/>
      <c r="E141" s="608"/>
      <c r="F141" s="605"/>
      <c r="G141" s="595"/>
    </row>
    <row r="142" spans="1:7" x14ac:dyDescent="0.35">
      <c r="A142" s="584"/>
      <c r="B142" s="584"/>
      <c r="C142" s="605"/>
      <c r="D142" s="605"/>
      <c r="E142" s="608"/>
      <c r="F142" s="605"/>
      <c r="G142" s="595"/>
    </row>
    <row r="143" spans="1:7" x14ac:dyDescent="0.35">
      <c r="A143" s="584"/>
      <c r="B143" s="584"/>
      <c r="C143" s="605"/>
      <c r="D143" s="605"/>
      <c r="E143" s="608"/>
      <c r="F143" s="605"/>
      <c r="G143" s="595"/>
    </row>
    <row r="144" spans="1:7" x14ac:dyDescent="0.35">
      <c r="A144" s="584"/>
      <c r="B144" s="584"/>
      <c r="C144" s="605"/>
      <c r="D144" s="605"/>
      <c r="E144" s="608"/>
      <c r="F144" s="605"/>
      <c r="G144" s="595"/>
    </row>
    <row r="145" spans="1:7" x14ac:dyDescent="0.35">
      <c r="A145" s="584"/>
      <c r="B145" s="584"/>
      <c r="C145" s="605"/>
      <c r="D145" s="605"/>
      <c r="E145" s="608"/>
      <c r="F145" s="605"/>
      <c r="G145" s="595"/>
    </row>
    <row r="146" spans="1:7" x14ac:dyDescent="0.35">
      <c r="A146" s="584"/>
      <c r="B146" s="584"/>
      <c r="C146" s="605"/>
      <c r="D146" s="605"/>
      <c r="E146" s="608"/>
      <c r="F146" s="605"/>
      <c r="G146" s="595"/>
    </row>
    <row r="147" spans="1:7" x14ac:dyDescent="0.35">
      <c r="A147" s="584"/>
      <c r="B147" s="584"/>
      <c r="C147" s="605"/>
      <c r="D147" s="605"/>
      <c r="E147" s="608"/>
      <c r="F147" s="605"/>
      <c r="G147" s="595"/>
    </row>
    <row r="148" spans="1:7" x14ac:dyDescent="0.35">
      <c r="A148" s="584"/>
      <c r="B148" s="584"/>
      <c r="C148" s="605"/>
      <c r="D148" s="605"/>
      <c r="E148" s="608"/>
      <c r="F148" s="605"/>
      <c r="G148" s="595"/>
    </row>
    <row r="149" spans="1:7" x14ac:dyDescent="0.35">
      <c r="A149" s="594"/>
      <c r="B149" s="594"/>
      <c r="C149" s="594"/>
      <c r="D149" s="594"/>
      <c r="E149" s="594"/>
      <c r="F149" s="594"/>
      <c r="G149" s="594"/>
    </row>
    <row r="150" spans="1:7" x14ac:dyDescent="0.35">
      <c r="A150" s="584"/>
      <c r="B150" s="584"/>
      <c r="C150" s="605"/>
      <c r="D150" s="605"/>
      <c r="E150" s="608"/>
      <c r="F150" s="605"/>
      <c r="G150" s="595"/>
    </row>
    <row r="151" spans="1:7" x14ac:dyDescent="0.35">
      <c r="A151" s="584"/>
      <c r="B151" s="584"/>
      <c r="C151" s="605"/>
      <c r="D151" s="605"/>
      <c r="E151" s="608"/>
      <c r="F151" s="605"/>
      <c r="G151" s="595"/>
    </row>
    <row r="152" spans="1:7" x14ac:dyDescent="0.35">
      <c r="A152" s="584"/>
      <c r="B152" s="584"/>
      <c r="C152" s="605"/>
      <c r="D152" s="605"/>
      <c r="E152" s="608"/>
      <c r="F152" s="605"/>
      <c r="G152" s="595"/>
    </row>
    <row r="153" spans="1:7" x14ac:dyDescent="0.35">
      <c r="A153" s="584"/>
      <c r="B153" s="584"/>
      <c r="C153" s="584"/>
      <c r="D153" s="584"/>
      <c r="E153" s="574"/>
      <c r="F153" s="584"/>
      <c r="G153" s="595"/>
    </row>
    <row r="154" spans="1:7" x14ac:dyDescent="0.35">
      <c r="A154" s="584"/>
      <c r="B154" s="584"/>
      <c r="C154" s="584"/>
      <c r="D154" s="584"/>
      <c r="E154" s="574"/>
      <c r="F154" s="584"/>
      <c r="G154" s="595"/>
    </row>
    <row r="155" spans="1:7" x14ac:dyDescent="0.35">
      <c r="A155" s="584"/>
      <c r="B155" s="584"/>
      <c r="C155" s="584"/>
      <c r="D155" s="584"/>
      <c r="E155" s="574"/>
      <c r="F155" s="584"/>
      <c r="G155" s="595"/>
    </row>
    <row r="156" spans="1:7" x14ac:dyDescent="0.35">
      <c r="A156" s="584"/>
      <c r="B156" s="584"/>
      <c r="C156" s="584"/>
      <c r="D156" s="584"/>
      <c r="E156" s="574"/>
      <c r="F156" s="584"/>
      <c r="G156" s="595"/>
    </row>
    <row r="157" spans="1:7" x14ac:dyDescent="0.35">
      <c r="A157" s="584"/>
      <c r="B157" s="584"/>
      <c r="C157" s="584"/>
      <c r="D157" s="584"/>
      <c r="E157" s="574"/>
      <c r="F157" s="584"/>
      <c r="G157" s="595"/>
    </row>
    <row r="158" spans="1:7" x14ac:dyDescent="0.35">
      <c r="A158" s="584"/>
      <c r="B158" s="584"/>
      <c r="C158" s="584"/>
      <c r="D158" s="584"/>
      <c r="E158" s="574"/>
      <c r="F158" s="584"/>
      <c r="G158" s="595"/>
    </row>
    <row r="159" spans="1:7" x14ac:dyDescent="0.35">
      <c r="A159" s="594"/>
      <c r="B159" s="594"/>
      <c r="C159" s="594"/>
      <c r="D159" s="594"/>
      <c r="E159" s="594"/>
      <c r="F159" s="594"/>
      <c r="G159" s="594"/>
    </row>
    <row r="160" spans="1:7" x14ac:dyDescent="0.35">
      <c r="A160" s="584"/>
      <c r="B160" s="609"/>
      <c r="C160" s="605"/>
      <c r="D160" s="605"/>
      <c r="E160" s="608"/>
      <c r="F160" s="605"/>
      <c r="G160" s="595"/>
    </row>
    <row r="161" spans="1:7" x14ac:dyDescent="0.35">
      <c r="A161" s="584"/>
      <c r="B161" s="609"/>
      <c r="C161" s="605"/>
      <c r="D161" s="605"/>
      <c r="E161" s="608"/>
      <c r="F161" s="605"/>
      <c r="G161" s="595"/>
    </row>
    <row r="162" spans="1:7" x14ac:dyDescent="0.35">
      <c r="A162" s="584"/>
      <c r="B162" s="609"/>
      <c r="C162" s="605"/>
      <c r="D162" s="605"/>
      <c r="E162" s="605"/>
      <c r="F162" s="605"/>
      <c r="G162" s="595"/>
    </row>
    <row r="163" spans="1:7" x14ac:dyDescent="0.35">
      <c r="A163" s="584"/>
      <c r="B163" s="609"/>
      <c r="C163" s="605"/>
      <c r="D163" s="605"/>
      <c r="E163" s="605"/>
      <c r="F163" s="605"/>
      <c r="G163" s="595"/>
    </row>
    <row r="164" spans="1:7" x14ac:dyDescent="0.35">
      <c r="A164" s="584"/>
      <c r="B164" s="609"/>
      <c r="C164" s="605"/>
      <c r="D164" s="605"/>
      <c r="E164" s="605"/>
      <c r="F164" s="605"/>
      <c r="G164" s="595"/>
    </row>
    <row r="165" spans="1:7" x14ac:dyDescent="0.35">
      <c r="A165" s="584"/>
      <c r="B165" s="597"/>
      <c r="C165" s="605"/>
      <c r="D165" s="605"/>
      <c r="E165" s="605"/>
      <c r="F165" s="605"/>
      <c r="G165" s="595"/>
    </row>
    <row r="166" spans="1:7" x14ac:dyDescent="0.35">
      <c r="A166" s="584"/>
      <c r="B166" s="597"/>
      <c r="C166" s="605"/>
      <c r="D166" s="605"/>
      <c r="E166" s="605"/>
      <c r="F166" s="605"/>
      <c r="G166" s="595"/>
    </row>
    <row r="167" spans="1:7" x14ac:dyDescent="0.35">
      <c r="A167" s="584"/>
      <c r="B167" s="609"/>
      <c r="C167" s="605"/>
      <c r="D167" s="605"/>
      <c r="E167" s="605"/>
      <c r="F167" s="605"/>
      <c r="G167" s="595"/>
    </row>
    <row r="168" spans="1:7" x14ac:dyDescent="0.35">
      <c r="A168" s="584"/>
      <c r="B168" s="609"/>
      <c r="C168" s="605"/>
      <c r="D168" s="605"/>
      <c r="E168" s="605"/>
      <c r="F168" s="605"/>
      <c r="G168" s="595"/>
    </row>
    <row r="169" spans="1:7" x14ac:dyDescent="0.35">
      <c r="A169" s="594"/>
      <c r="B169" s="594"/>
      <c r="C169" s="594"/>
      <c r="D169" s="594"/>
      <c r="E169" s="594"/>
      <c r="F169" s="594"/>
      <c r="G169" s="594"/>
    </row>
    <row r="170" spans="1:7" x14ac:dyDescent="0.35">
      <c r="A170" s="584"/>
      <c r="B170" s="584"/>
      <c r="C170" s="605"/>
      <c r="D170" s="605"/>
      <c r="E170" s="608"/>
      <c r="F170" s="605"/>
      <c r="G170" s="595"/>
    </row>
    <row r="171" spans="1:7" x14ac:dyDescent="0.35">
      <c r="A171" s="584"/>
      <c r="B171" s="610"/>
      <c r="C171" s="605"/>
      <c r="D171" s="605"/>
      <c r="E171" s="608"/>
      <c r="F171" s="605"/>
      <c r="G171" s="595"/>
    </row>
    <row r="172" spans="1:7" x14ac:dyDescent="0.35">
      <c r="A172" s="584"/>
      <c r="B172" s="610"/>
      <c r="C172" s="605"/>
      <c r="D172" s="605"/>
      <c r="E172" s="608"/>
      <c r="F172" s="605"/>
      <c r="G172" s="595"/>
    </row>
    <row r="173" spans="1:7" x14ac:dyDescent="0.35">
      <c r="A173" s="584"/>
      <c r="B173" s="610"/>
      <c r="C173" s="605"/>
      <c r="D173" s="605"/>
      <c r="E173" s="608"/>
      <c r="F173" s="605"/>
      <c r="G173" s="595"/>
    </row>
    <row r="174" spans="1:7" x14ac:dyDescent="0.35">
      <c r="A174" s="584"/>
      <c r="B174" s="610"/>
      <c r="C174" s="605"/>
      <c r="D174" s="605"/>
      <c r="E174" s="608"/>
      <c r="F174" s="605"/>
      <c r="G174" s="595"/>
    </row>
    <row r="175" spans="1:7" x14ac:dyDescent="0.35">
      <c r="A175" s="584"/>
      <c r="B175" s="595"/>
      <c r="C175" s="595"/>
      <c r="D175" s="595"/>
      <c r="E175" s="595"/>
      <c r="F175" s="595"/>
      <c r="G175" s="595"/>
    </row>
    <row r="176" spans="1:7" x14ac:dyDescent="0.35">
      <c r="A176" s="584"/>
      <c r="B176" s="595"/>
      <c r="C176" s="595"/>
      <c r="D176" s="595"/>
      <c r="E176" s="595"/>
      <c r="F176" s="595"/>
      <c r="G176" s="595"/>
    </row>
    <row r="177" spans="1:7" x14ac:dyDescent="0.35">
      <c r="A177" s="584"/>
      <c r="B177" s="595"/>
      <c r="C177" s="595"/>
      <c r="D177" s="595"/>
      <c r="E177" s="595"/>
      <c r="F177" s="595"/>
      <c r="G177" s="595"/>
    </row>
    <row r="178" spans="1:7" ht="18.5" x14ac:dyDescent="0.35">
      <c r="A178" s="611"/>
      <c r="B178" s="612"/>
      <c r="C178" s="613"/>
      <c r="D178" s="613"/>
      <c r="E178" s="613"/>
      <c r="F178" s="613"/>
      <c r="G178" s="613"/>
    </row>
    <row r="179" spans="1:7" x14ac:dyDescent="0.35">
      <c r="A179" s="594"/>
      <c r="B179" s="594"/>
      <c r="C179" s="594"/>
      <c r="D179" s="594"/>
      <c r="E179" s="594"/>
      <c r="F179" s="594"/>
      <c r="G179" s="594"/>
    </row>
    <row r="180" spans="1:7" x14ac:dyDescent="0.35">
      <c r="A180" s="584"/>
      <c r="B180" s="595"/>
      <c r="C180" s="603"/>
      <c r="D180" s="584"/>
      <c r="E180" s="598"/>
      <c r="F180" s="576"/>
      <c r="G180" s="576"/>
    </row>
    <row r="181" spans="1:7" x14ac:dyDescent="0.35">
      <c r="A181" s="598"/>
      <c r="B181" s="614"/>
      <c r="C181" s="598"/>
      <c r="D181" s="598"/>
      <c r="E181" s="598"/>
      <c r="F181" s="576"/>
      <c r="G181" s="576"/>
    </row>
    <row r="182" spans="1:7" x14ac:dyDescent="0.35">
      <c r="A182" s="584"/>
      <c r="B182" s="595"/>
      <c r="C182" s="598"/>
      <c r="D182" s="598"/>
      <c r="E182" s="598"/>
      <c r="F182" s="576"/>
      <c r="G182" s="576"/>
    </row>
    <row r="183" spans="1:7" x14ac:dyDescent="0.35">
      <c r="A183" s="584"/>
      <c r="B183" s="595"/>
      <c r="C183" s="603"/>
      <c r="D183" s="615"/>
      <c r="E183" s="598"/>
      <c r="F183" s="596"/>
      <c r="G183" s="596"/>
    </row>
    <row r="184" spans="1:7" x14ac:dyDescent="0.35">
      <c r="A184" s="584"/>
      <c r="B184" s="595"/>
      <c r="C184" s="603"/>
      <c r="D184" s="615"/>
      <c r="E184" s="598"/>
      <c r="F184" s="596"/>
      <c r="G184" s="596"/>
    </row>
    <row r="185" spans="1:7" x14ac:dyDescent="0.35">
      <c r="A185" s="584"/>
      <c r="B185" s="595"/>
      <c r="C185" s="603"/>
      <c r="D185" s="615"/>
      <c r="E185" s="598"/>
      <c r="F185" s="596"/>
      <c r="G185" s="596"/>
    </row>
    <row r="186" spans="1:7" x14ac:dyDescent="0.35">
      <c r="A186" s="584"/>
      <c r="B186" s="595"/>
      <c r="C186" s="603"/>
      <c r="D186" s="615"/>
      <c r="E186" s="598"/>
      <c r="F186" s="596"/>
      <c r="G186" s="596"/>
    </row>
    <row r="187" spans="1:7" x14ac:dyDescent="0.35">
      <c r="A187" s="584"/>
      <c r="B187" s="595"/>
      <c r="C187" s="603"/>
      <c r="D187" s="615"/>
      <c r="E187" s="598"/>
      <c r="F187" s="596"/>
      <c r="G187" s="596"/>
    </row>
    <row r="188" spans="1:7" x14ac:dyDescent="0.35">
      <c r="A188" s="584"/>
      <c r="B188" s="595"/>
      <c r="C188" s="603"/>
      <c r="D188" s="615"/>
      <c r="E188" s="598"/>
      <c r="F188" s="596"/>
      <c r="G188" s="596"/>
    </row>
    <row r="189" spans="1:7" x14ac:dyDescent="0.35">
      <c r="A189" s="584"/>
      <c r="B189" s="595"/>
      <c r="C189" s="603"/>
      <c r="D189" s="615"/>
      <c r="E189" s="598"/>
      <c r="F189" s="596"/>
      <c r="G189" s="596"/>
    </row>
    <row r="190" spans="1:7" x14ac:dyDescent="0.35">
      <c r="A190" s="584"/>
      <c r="B190" s="595"/>
      <c r="C190" s="603"/>
      <c r="D190" s="615"/>
      <c r="E190" s="598"/>
      <c r="F190" s="596"/>
      <c r="G190" s="596"/>
    </row>
    <row r="191" spans="1:7" x14ac:dyDescent="0.35">
      <c r="A191" s="584"/>
      <c r="B191" s="595"/>
      <c r="C191" s="603"/>
      <c r="D191" s="615"/>
      <c r="E191" s="598"/>
      <c r="F191" s="596"/>
      <c r="G191" s="596"/>
    </row>
    <row r="192" spans="1:7" x14ac:dyDescent="0.35">
      <c r="A192" s="584"/>
      <c r="B192" s="595"/>
      <c r="C192" s="603"/>
      <c r="D192" s="615"/>
      <c r="E192" s="595"/>
      <c r="F192" s="596"/>
      <c r="G192" s="596"/>
    </row>
    <row r="193" spans="1:7" x14ac:dyDescent="0.35">
      <c r="A193" s="584"/>
      <c r="B193" s="595"/>
      <c r="C193" s="603"/>
      <c r="D193" s="615"/>
      <c r="E193" s="595"/>
      <c r="F193" s="596"/>
      <c r="G193" s="596"/>
    </row>
    <row r="194" spans="1:7" x14ac:dyDescent="0.35">
      <c r="A194" s="584"/>
      <c r="B194" s="595"/>
      <c r="C194" s="603"/>
      <c r="D194" s="615"/>
      <c r="E194" s="595"/>
      <c r="F194" s="596"/>
      <c r="G194" s="596"/>
    </row>
    <row r="195" spans="1:7" x14ac:dyDescent="0.35">
      <c r="A195" s="584"/>
      <c r="B195" s="595"/>
      <c r="C195" s="603"/>
      <c r="D195" s="615"/>
      <c r="E195" s="595"/>
      <c r="F195" s="596"/>
      <c r="G195" s="596"/>
    </row>
    <row r="196" spans="1:7" x14ac:dyDescent="0.35">
      <c r="A196" s="584"/>
      <c r="B196" s="595"/>
      <c r="C196" s="603"/>
      <c r="D196" s="615"/>
      <c r="E196" s="595"/>
      <c r="F196" s="596"/>
      <c r="G196" s="596"/>
    </row>
    <row r="197" spans="1:7" x14ac:dyDescent="0.35">
      <c r="A197" s="584"/>
      <c r="B197" s="595"/>
      <c r="C197" s="603"/>
      <c r="D197" s="615"/>
      <c r="E197" s="595"/>
      <c r="F197" s="596"/>
      <c r="G197" s="596"/>
    </row>
    <row r="198" spans="1:7" x14ac:dyDescent="0.35">
      <c r="A198" s="584"/>
      <c r="B198" s="595"/>
      <c r="C198" s="603"/>
      <c r="D198" s="615"/>
      <c r="E198" s="584"/>
      <c r="F198" s="596"/>
      <c r="G198" s="596"/>
    </row>
    <row r="199" spans="1:7" x14ac:dyDescent="0.35">
      <c r="A199" s="584"/>
      <c r="B199" s="595"/>
      <c r="C199" s="603"/>
      <c r="D199" s="615"/>
      <c r="E199" s="616"/>
      <c r="F199" s="596"/>
      <c r="G199" s="596"/>
    </row>
    <row r="200" spans="1:7" x14ac:dyDescent="0.35">
      <c r="A200" s="584"/>
      <c r="B200" s="595"/>
      <c r="C200" s="603"/>
      <c r="D200" s="615"/>
      <c r="E200" s="616"/>
      <c r="F200" s="596"/>
      <c r="G200" s="596"/>
    </row>
    <row r="201" spans="1:7" x14ac:dyDescent="0.35">
      <c r="A201" s="584"/>
      <c r="B201" s="595"/>
      <c r="C201" s="603"/>
      <c r="D201" s="615"/>
      <c r="E201" s="616"/>
      <c r="F201" s="596"/>
      <c r="G201" s="596"/>
    </row>
    <row r="202" spans="1:7" x14ac:dyDescent="0.35">
      <c r="A202" s="584"/>
      <c r="B202" s="595"/>
      <c r="C202" s="603"/>
      <c r="D202" s="615"/>
      <c r="E202" s="616"/>
      <c r="F202" s="596"/>
      <c r="G202" s="596"/>
    </row>
    <row r="203" spans="1:7" x14ac:dyDescent="0.35">
      <c r="A203" s="584"/>
      <c r="B203" s="595"/>
      <c r="C203" s="603"/>
      <c r="D203" s="615"/>
      <c r="E203" s="616"/>
      <c r="F203" s="596"/>
      <c r="G203" s="596"/>
    </row>
    <row r="204" spans="1:7" x14ac:dyDescent="0.35">
      <c r="A204" s="584"/>
      <c r="B204" s="595"/>
      <c r="C204" s="603"/>
      <c r="D204" s="615"/>
      <c r="E204" s="616"/>
      <c r="F204" s="596"/>
      <c r="G204" s="596"/>
    </row>
    <row r="205" spans="1:7" x14ac:dyDescent="0.35">
      <c r="A205" s="584"/>
      <c r="B205" s="595"/>
      <c r="C205" s="603"/>
      <c r="D205" s="615"/>
      <c r="E205" s="616"/>
      <c r="F205" s="596"/>
      <c r="G205" s="596"/>
    </row>
    <row r="206" spans="1:7" x14ac:dyDescent="0.35">
      <c r="A206" s="584"/>
      <c r="B206" s="595"/>
      <c r="C206" s="603"/>
      <c r="D206" s="615"/>
      <c r="E206" s="616"/>
      <c r="F206" s="596"/>
      <c r="G206" s="596"/>
    </row>
    <row r="207" spans="1:7" x14ac:dyDescent="0.35">
      <c r="A207" s="584"/>
      <c r="B207" s="617"/>
      <c r="C207" s="618"/>
      <c r="D207" s="619"/>
      <c r="E207" s="616"/>
      <c r="F207" s="620"/>
      <c r="G207" s="620"/>
    </row>
    <row r="208" spans="1:7" x14ac:dyDescent="0.35">
      <c r="A208" s="594"/>
      <c r="B208" s="594"/>
      <c r="C208" s="594"/>
      <c r="D208" s="594"/>
      <c r="E208" s="594"/>
      <c r="F208" s="594"/>
      <c r="G208" s="594"/>
    </row>
    <row r="209" spans="1:7" x14ac:dyDescent="0.35">
      <c r="A209" s="584"/>
      <c r="B209" s="584"/>
      <c r="C209" s="605"/>
      <c r="D209" s="584"/>
      <c r="E209" s="584"/>
      <c r="F209" s="600"/>
      <c r="G209" s="600"/>
    </row>
    <row r="210" spans="1:7" x14ac:dyDescent="0.35">
      <c r="A210" s="584"/>
      <c r="B210" s="584"/>
      <c r="C210" s="584"/>
      <c r="D210" s="584"/>
      <c r="E210" s="584"/>
      <c r="F210" s="600"/>
      <c r="G210" s="600"/>
    </row>
    <row r="211" spans="1:7" x14ac:dyDescent="0.35">
      <c r="A211" s="584"/>
      <c r="B211" s="595"/>
      <c r="C211" s="584"/>
      <c r="D211" s="584"/>
      <c r="E211" s="584"/>
      <c r="F211" s="600"/>
      <c r="G211" s="600"/>
    </row>
    <row r="212" spans="1:7" x14ac:dyDescent="0.35">
      <c r="A212" s="584"/>
      <c r="B212" s="584"/>
      <c r="C212" s="603"/>
      <c r="D212" s="615"/>
      <c r="E212" s="584"/>
      <c r="F212" s="596"/>
      <c r="G212" s="596"/>
    </row>
    <row r="213" spans="1:7" x14ac:dyDescent="0.35">
      <c r="A213" s="584"/>
      <c r="B213" s="584"/>
      <c r="C213" s="603"/>
      <c r="D213" s="615"/>
      <c r="E213" s="584"/>
      <c r="F213" s="596"/>
      <c r="G213" s="596"/>
    </row>
    <row r="214" spans="1:7" x14ac:dyDescent="0.35">
      <c r="A214" s="584"/>
      <c r="B214" s="584"/>
      <c r="C214" s="603"/>
      <c r="D214" s="615"/>
      <c r="E214" s="584"/>
      <c r="F214" s="596"/>
      <c r="G214" s="596"/>
    </row>
    <row r="215" spans="1:7" x14ac:dyDescent="0.35">
      <c r="A215" s="584"/>
      <c r="B215" s="584"/>
      <c r="C215" s="603"/>
      <c r="D215" s="615"/>
      <c r="E215" s="584"/>
      <c r="F215" s="596"/>
      <c r="G215" s="596"/>
    </row>
    <row r="216" spans="1:7" x14ac:dyDescent="0.35">
      <c r="A216" s="584"/>
      <c r="B216" s="584"/>
      <c r="C216" s="603"/>
      <c r="D216" s="615"/>
      <c r="E216" s="584"/>
      <c r="F216" s="596"/>
      <c r="G216" s="596"/>
    </row>
    <row r="217" spans="1:7" x14ac:dyDescent="0.35">
      <c r="A217" s="584"/>
      <c r="B217" s="584"/>
      <c r="C217" s="603"/>
      <c r="D217" s="615"/>
      <c r="E217" s="584"/>
      <c r="F217" s="596"/>
      <c r="G217" s="596"/>
    </row>
    <row r="218" spans="1:7" x14ac:dyDescent="0.35">
      <c r="A218" s="584"/>
      <c r="B218" s="584"/>
      <c r="C218" s="603"/>
      <c r="D218" s="615"/>
      <c r="E218" s="584"/>
      <c r="F218" s="596"/>
      <c r="G218" s="596"/>
    </row>
    <row r="219" spans="1:7" x14ac:dyDescent="0.35">
      <c r="A219" s="584"/>
      <c r="B219" s="584"/>
      <c r="C219" s="603"/>
      <c r="D219" s="615"/>
      <c r="E219" s="584"/>
      <c r="F219" s="596"/>
      <c r="G219" s="596"/>
    </row>
    <row r="220" spans="1:7" x14ac:dyDescent="0.35">
      <c r="A220" s="584"/>
      <c r="B220" s="617"/>
      <c r="C220" s="603"/>
      <c r="D220" s="615"/>
      <c r="E220" s="584"/>
      <c r="F220" s="596"/>
      <c r="G220" s="596"/>
    </row>
    <row r="221" spans="1:7" x14ac:dyDescent="0.35">
      <c r="A221" s="584"/>
      <c r="B221" s="602"/>
      <c r="C221" s="603"/>
      <c r="D221" s="615"/>
      <c r="E221" s="584"/>
      <c r="F221" s="596"/>
      <c r="G221" s="596"/>
    </row>
    <row r="222" spans="1:7" x14ac:dyDescent="0.35">
      <c r="A222" s="584"/>
      <c r="B222" s="602"/>
      <c r="C222" s="603"/>
      <c r="D222" s="615"/>
      <c r="E222" s="584"/>
      <c r="F222" s="596"/>
      <c r="G222" s="596"/>
    </row>
    <row r="223" spans="1:7" x14ac:dyDescent="0.35">
      <c r="A223" s="584"/>
      <c r="B223" s="602"/>
      <c r="C223" s="603"/>
      <c r="D223" s="615"/>
      <c r="E223" s="584"/>
      <c r="F223" s="596"/>
      <c r="G223" s="596"/>
    </row>
    <row r="224" spans="1:7" x14ac:dyDescent="0.35">
      <c r="A224" s="584"/>
      <c r="B224" s="602"/>
      <c r="C224" s="603"/>
      <c r="D224" s="615"/>
      <c r="E224" s="584"/>
      <c r="F224" s="596"/>
      <c r="G224" s="596"/>
    </row>
    <row r="225" spans="1:7" x14ac:dyDescent="0.35">
      <c r="A225" s="584"/>
      <c r="B225" s="602"/>
      <c r="C225" s="603"/>
      <c r="D225" s="615"/>
      <c r="E225" s="584"/>
      <c r="F225" s="596"/>
      <c r="G225" s="596"/>
    </row>
    <row r="226" spans="1:7" x14ac:dyDescent="0.35">
      <c r="A226" s="584"/>
      <c r="B226" s="602"/>
      <c r="C226" s="603"/>
      <c r="D226" s="615"/>
      <c r="E226" s="584"/>
      <c r="F226" s="596"/>
      <c r="G226" s="596"/>
    </row>
    <row r="227" spans="1:7" x14ac:dyDescent="0.35">
      <c r="A227" s="584"/>
      <c r="B227" s="602"/>
      <c r="C227" s="584"/>
      <c r="D227" s="584"/>
      <c r="E227" s="584"/>
      <c r="F227" s="596"/>
      <c r="G227" s="596"/>
    </row>
    <row r="228" spans="1:7" x14ac:dyDescent="0.35">
      <c r="A228" s="584"/>
      <c r="B228" s="602"/>
      <c r="C228" s="584"/>
      <c r="D228" s="584"/>
      <c r="E228" s="584"/>
      <c r="F228" s="596"/>
      <c r="G228" s="596"/>
    </row>
    <row r="229" spans="1:7" x14ac:dyDescent="0.35">
      <c r="A229" s="584"/>
      <c r="B229" s="602"/>
      <c r="C229" s="584"/>
      <c r="D229" s="584"/>
      <c r="E229" s="584"/>
      <c r="F229" s="596"/>
      <c r="G229" s="596"/>
    </row>
    <row r="230" spans="1:7" x14ac:dyDescent="0.35">
      <c r="A230" s="594"/>
      <c r="B230" s="594"/>
      <c r="C230" s="594"/>
      <c r="D230" s="594"/>
      <c r="E230" s="594"/>
      <c r="F230" s="594"/>
      <c r="G230" s="594"/>
    </row>
    <row r="231" spans="1:7" x14ac:dyDescent="0.35">
      <c r="A231" s="584"/>
      <c r="B231" s="584"/>
      <c r="C231" s="605"/>
      <c r="D231" s="584"/>
      <c r="E231" s="584"/>
      <c r="F231" s="600"/>
      <c r="G231" s="600"/>
    </row>
    <row r="232" spans="1:7" x14ac:dyDescent="0.35">
      <c r="A232" s="584"/>
      <c r="B232" s="584"/>
      <c r="C232" s="584"/>
      <c r="D232" s="584"/>
      <c r="E232" s="584"/>
      <c r="F232" s="600"/>
      <c r="G232" s="600"/>
    </row>
    <row r="233" spans="1:7" x14ac:dyDescent="0.35">
      <c r="A233" s="584"/>
      <c r="B233" s="595"/>
      <c r="C233" s="584"/>
      <c r="D233" s="584"/>
      <c r="E233" s="584"/>
      <c r="F233" s="600"/>
      <c r="G233" s="600"/>
    </row>
    <row r="234" spans="1:7" x14ac:dyDescent="0.35">
      <c r="A234" s="584"/>
      <c r="B234" s="584"/>
      <c r="C234" s="603"/>
      <c r="D234" s="615"/>
      <c r="E234" s="584"/>
      <c r="F234" s="596"/>
      <c r="G234" s="596"/>
    </row>
    <row r="235" spans="1:7" x14ac:dyDescent="0.35">
      <c r="A235" s="584"/>
      <c r="B235" s="584"/>
      <c r="C235" s="603"/>
      <c r="D235" s="615"/>
      <c r="E235" s="584"/>
      <c r="F235" s="596"/>
      <c r="G235" s="596"/>
    </row>
    <row r="236" spans="1:7" x14ac:dyDescent="0.35">
      <c r="A236" s="584"/>
      <c r="B236" s="584"/>
      <c r="C236" s="603"/>
      <c r="D236" s="615"/>
      <c r="E236" s="584"/>
      <c r="F236" s="596"/>
      <c r="G236" s="596"/>
    </row>
    <row r="237" spans="1:7" x14ac:dyDescent="0.35">
      <c r="A237" s="584"/>
      <c r="B237" s="584"/>
      <c r="C237" s="603"/>
      <c r="D237" s="615"/>
      <c r="E237" s="584"/>
      <c r="F237" s="596"/>
      <c r="G237" s="596"/>
    </row>
    <row r="238" spans="1:7" x14ac:dyDescent="0.35">
      <c r="A238" s="584"/>
      <c r="B238" s="584"/>
      <c r="C238" s="603"/>
      <c r="D238" s="615"/>
      <c r="E238" s="584"/>
      <c r="F238" s="596"/>
      <c r="G238" s="596"/>
    </row>
    <row r="239" spans="1:7" x14ac:dyDescent="0.35">
      <c r="A239" s="584"/>
      <c r="B239" s="584"/>
      <c r="C239" s="603"/>
      <c r="D239" s="615"/>
      <c r="E239" s="584"/>
      <c r="F239" s="596"/>
      <c r="G239" s="596"/>
    </row>
    <row r="240" spans="1:7" x14ac:dyDescent="0.35">
      <c r="A240" s="584"/>
      <c r="B240" s="584"/>
      <c r="C240" s="603"/>
      <c r="D240" s="615"/>
      <c r="E240" s="584"/>
      <c r="F240" s="596"/>
      <c r="G240" s="596"/>
    </row>
    <row r="241" spans="1:7" x14ac:dyDescent="0.35">
      <c r="A241" s="584"/>
      <c r="B241" s="584"/>
      <c r="C241" s="603"/>
      <c r="D241" s="615"/>
      <c r="E241" s="584"/>
      <c r="F241" s="596"/>
      <c r="G241" s="596"/>
    </row>
    <row r="242" spans="1:7" x14ac:dyDescent="0.35">
      <c r="A242" s="584"/>
      <c r="B242" s="617"/>
      <c r="C242" s="603"/>
      <c r="D242" s="615"/>
      <c r="E242" s="584"/>
      <c r="F242" s="596"/>
      <c r="G242" s="596"/>
    </row>
    <row r="243" spans="1:7" x14ac:dyDescent="0.35">
      <c r="A243" s="584"/>
      <c r="B243" s="602"/>
      <c r="C243" s="603"/>
      <c r="D243" s="615"/>
      <c r="E243" s="584"/>
      <c r="F243" s="596"/>
      <c r="G243" s="596"/>
    </row>
    <row r="244" spans="1:7" x14ac:dyDescent="0.35">
      <c r="A244" s="584"/>
      <c r="B244" s="602"/>
      <c r="C244" s="603"/>
      <c r="D244" s="615"/>
      <c r="E244" s="584"/>
      <c r="F244" s="596"/>
      <c r="G244" s="596"/>
    </row>
    <row r="245" spans="1:7" x14ac:dyDescent="0.35">
      <c r="A245" s="584"/>
      <c r="B245" s="602"/>
      <c r="C245" s="603"/>
      <c r="D245" s="615"/>
      <c r="E245" s="584"/>
      <c r="F245" s="596"/>
      <c r="G245" s="596"/>
    </row>
    <row r="246" spans="1:7" x14ac:dyDescent="0.35">
      <c r="A246" s="584"/>
      <c r="B246" s="602"/>
      <c r="C246" s="603"/>
      <c r="D246" s="615"/>
      <c r="E246" s="584"/>
      <c r="F246" s="596"/>
      <c r="G246" s="596"/>
    </row>
    <row r="247" spans="1:7" x14ac:dyDescent="0.35">
      <c r="A247" s="584"/>
      <c r="B247" s="602"/>
      <c r="C247" s="603"/>
      <c r="D247" s="615"/>
      <c r="E247" s="584"/>
      <c r="F247" s="596"/>
      <c r="G247" s="596"/>
    </row>
    <row r="248" spans="1:7" x14ac:dyDescent="0.35">
      <c r="A248" s="584"/>
      <c r="B248" s="602"/>
      <c r="C248" s="603"/>
      <c r="D248" s="615"/>
      <c r="E248" s="584"/>
      <c r="F248" s="596"/>
      <c r="G248" s="596"/>
    </row>
    <row r="249" spans="1:7" x14ac:dyDescent="0.35">
      <c r="A249" s="584"/>
      <c r="B249" s="602"/>
      <c r="C249" s="584"/>
      <c r="D249" s="584"/>
      <c r="E249" s="584"/>
      <c r="F249" s="621"/>
      <c r="G249" s="621"/>
    </row>
    <row r="250" spans="1:7" x14ac:dyDescent="0.35">
      <c r="A250" s="584"/>
      <c r="B250" s="602"/>
      <c r="C250" s="584"/>
      <c r="D250" s="584"/>
      <c r="E250" s="584"/>
      <c r="F250" s="621"/>
      <c r="G250" s="621"/>
    </row>
    <row r="251" spans="1:7" x14ac:dyDescent="0.35">
      <c r="A251" s="584"/>
      <c r="B251" s="602"/>
      <c r="C251" s="584"/>
      <c r="D251" s="584"/>
      <c r="E251" s="584"/>
      <c r="F251" s="621"/>
      <c r="G251" s="621"/>
    </row>
    <row r="252" spans="1:7" x14ac:dyDescent="0.35">
      <c r="A252" s="594"/>
      <c r="B252" s="594"/>
      <c r="C252" s="594"/>
      <c r="D252" s="594"/>
      <c r="E252" s="594"/>
      <c r="F252" s="594"/>
      <c r="G252" s="594"/>
    </row>
    <row r="253" spans="1:7" x14ac:dyDescent="0.35">
      <c r="A253" s="584"/>
      <c r="B253" s="584"/>
      <c r="C253" s="605"/>
      <c r="D253" s="584"/>
      <c r="E253" s="616"/>
      <c r="F253" s="616"/>
      <c r="G253" s="616"/>
    </row>
    <row r="254" spans="1:7" x14ac:dyDescent="0.35">
      <c r="A254" s="584"/>
      <c r="B254" s="584"/>
      <c r="C254" s="605"/>
      <c r="D254" s="584"/>
      <c r="E254" s="616"/>
      <c r="F254" s="616"/>
      <c r="G254" s="574"/>
    </row>
    <row r="255" spans="1:7" x14ac:dyDescent="0.35">
      <c r="A255" s="584"/>
      <c r="B255" s="584"/>
      <c r="C255" s="605"/>
      <c r="D255" s="584"/>
      <c r="E255" s="616"/>
      <c r="F255" s="616"/>
      <c r="G255" s="574"/>
    </row>
    <row r="256" spans="1:7" x14ac:dyDescent="0.35">
      <c r="A256" s="584"/>
      <c r="B256" s="595"/>
      <c r="C256" s="605"/>
      <c r="D256" s="598"/>
      <c r="E256" s="598"/>
      <c r="F256" s="576"/>
      <c r="G256" s="576"/>
    </row>
    <row r="257" spans="1:7" x14ac:dyDescent="0.35">
      <c r="A257" s="584"/>
      <c r="B257" s="584"/>
      <c r="C257" s="605"/>
      <c r="D257" s="584"/>
      <c r="E257" s="616"/>
      <c r="F257" s="616"/>
      <c r="G257" s="574"/>
    </row>
    <row r="258" spans="1:7" x14ac:dyDescent="0.35">
      <c r="A258" s="584"/>
      <c r="B258" s="602"/>
      <c r="C258" s="605"/>
      <c r="D258" s="584"/>
      <c r="E258" s="616"/>
      <c r="F258" s="616"/>
      <c r="G258" s="574"/>
    </row>
    <row r="259" spans="1:7" x14ac:dyDescent="0.35">
      <c r="A259" s="584"/>
      <c r="B259" s="602"/>
      <c r="C259" s="622"/>
      <c r="D259" s="584"/>
      <c r="E259" s="616"/>
      <c r="F259" s="616"/>
      <c r="G259" s="574"/>
    </row>
    <row r="260" spans="1:7" x14ac:dyDescent="0.35">
      <c r="A260" s="584"/>
      <c r="B260" s="602"/>
      <c r="C260" s="605"/>
      <c r="D260" s="584"/>
      <c r="E260" s="616"/>
      <c r="F260" s="616"/>
      <c r="G260" s="574"/>
    </row>
    <row r="261" spans="1:7" x14ac:dyDescent="0.35">
      <c r="A261" s="584"/>
      <c r="B261" s="602"/>
      <c r="C261" s="605"/>
      <c r="D261" s="584"/>
      <c r="E261" s="616"/>
      <c r="F261" s="616"/>
      <c r="G261" s="574"/>
    </row>
    <row r="262" spans="1:7" x14ac:dyDescent="0.35">
      <c r="A262" s="584"/>
      <c r="B262" s="602"/>
      <c r="C262" s="605"/>
      <c r="D262" s="584"/>
      <c r="E262" s="616"/>
      <c r="F262" s="616"/>
      <c r="G262" s="574"/>
    </row>
    <row r="263" spans="1:7" x14ac:dyDescent="0.35">
      <c r="A263" s="584"/>
      <c r="B263" s="602"/>
      <c r="C263" s="605"/>
      <c r="D263" s="584"/>
      <c r="E263" s="616"/>
      <c r="F263" s="616"/>
      <c r="G263" s="574"/>
    </row>
    <row r="264" spans="1:7" x14ac:dyDescent="0.35">
      <c r="A264" s="584"/>
      <c r="B264" s="602"/>
      <c r="C264" s="605"/>
      <c r="D264" s="584"/>
      <c r="E264" s="616"/>
      <c r="F264" s="616"/>
      <c r="G264" s="574"/>
    </row>
    <row r="265" spans="1:7" x14ac:dyDescent="0.35">
      <c r="A265" s="584"/>
      <c r="B265" s="602"/>
      <c r="C265" s="605"/>
      <c r="D265" s="584"/>
      <c r="E265" s="616"/>
      <c r="F265" s="616"/>
      <c r="G265" s="574"/>
    </row>
    <row r="266" spans="1:7" x14ac:dyDescent="0.35">
      <c r="A266" s="584"/>
      <c r="B266" s="602"/>
      <c r="C266" s="605"/>
      <c r="D266" s="584"/>
      <c r="E266" s="616"/>
      <c r="F266" s="616"/>
      <c r="G266" s="574"/>
    </row>
    <row r="267" spans="1:7" x14ac:dyDescent="0.35">
      <c r="A267" s="584"/>
      <c r="B267" s="602"/>
      <c r="C267" s="605"/>
      <c r="D267" s="584"/>
      <c r="E267" s="616"/>
      <c r="F267" s="616"/>
      <c r="G267" s="574"/>
    </row>
    <row r="268" spans="1:7" x14ac:dyDescent="0.35">
      <c r="A268" s="584"/>
      <c r="B268" s="602"/>
      <c r="C268" s="605"/>
      <c r="D268" s="584"/>
      <c r="E268" s="616"/>
      <c r="F268" s="616"/>
      <c r="G268" s="574"/>
    </row>
    <row r="269" spans="1:7" x14ac:dyDescent="0.35">
      <c r="A269" s="594"/>
      <c r="B269" s="594"/>
      <c r="C269" s="594"/>
      <c r="D269" s="594"/>
      <c r="E269" s="594"/>
      <c r="F269" s="594"/>
      <c r="G269" s="594"/>
    </row>
    <row r="270" spans="1:7" x14ac:dyDescent="0.35">
      <c r="A270" s="584"/>
      <c r="B270" s="584"/>
      <c r="C270" s="605"/>
      <c r="D270" s="584"/>
      <c r="E270" s="574"/>
      <c r="F270" s="574"/>
      <c r="G270" s="574"/>
    </row>
    <row r="271" spans="1:7" x14ac:dyDescent="0.35">
      <c r="A271" s="584"/>
      <c r="B271" s="584"/>
      <c r="C271" s="605"/>
      <c r="D271" s="584"/>
      <c r="E271" s="574"/>
      <c r="F271" s="574"/>
      <c r="G271" s="574"/>
    </row>
    <row r="272" spans="1:7" x14ac:dyDescent="0.35">
      <c r="A272" s="584"/>
      <c r="B272" s="584"/>
      <c r="C272" s="605"/>
      <c r="D272" s="584"/>
      <c r="E272" s="574"/>
      <c r="F272" s="574"/>
      <c r="G272" s="574"/>
    </row>
    <row r="273" spans="1:7" x14ac:dyDescent="0.35">
      <c r="A273" s="584"/>
      <c r="B273" s="584"/>
      <c r="C273" s="605"/>
      <c r="D273" s="584"/>
      <c r="E273" s="574"/>
      <c r="F273" s="574"/>
      <c r="G273" s="574"/>
    </row>
    <row r="274" spans="1:7" x14ac:dyDescent="0.35">
      <c r="A274" s="584"/>
      <c r="B274" s="584"/>
      <c r="C274" s="605"/>
      <c r="D274" s="584"/>
      <c r="E274" s="574"/>
      <c r="F274" s="574"/>
      <c r="G274" s="574"/>
    </row>
    <row r="275" spans="1:7" x14ac:dyDescent="0.35">
      <c r="A275" s="584"/>
      <c r="B275" s="584"/>
      <c r="C275" s="605"/>
      <c r="D275" s="584"/>
      <c r="E275" s="574"/>
      <c r="F275" s="574"/>
      <c r="G275" s="574"/>
    </row>
    <row r="276" spans="1:7" x14ac:dyDescent="0.35">
      <c r="A276" s="594"/>
      <c r="B276" s="594"/>
      <c r="C276" s="594"/>
      <c r="D276" s="594"/>
      <c r="E276" s="594"/>
      <c r="F276" s="594"/>
      <c r="G276" s="594"/>
    </row>
    <row r="277" spans="1:7" x14ac:dyDescent="0.35">
      <c r="A277" s="584"/>
      <c r="B277" s="595"/>
      <c r="C277" s="584"/>
      <c r="D277" s="584"/>
      <c r="E277" s="604"/>
      <c r="F277" s="604"/>
      <c r="G277" s="604"/>
    </row>
    <row r="278" spans="1:7" x14ac:dyDescent="0.35">
      <c r="A278" s="584"/>
      <c r="B278" s="595"/>
      <c r="C278" s="584"/>
      <c r="D278" s="584"/>
      <c r="E278" s="604"/>
      <c r="F278" s="604"/>
      <c r="G278" s="604"/>
    </row>
    <row r="279" spans="1:7" x14ac:dyDescent="0.35">
      <c r="A279" s="584"/>
      <c r="B279" s="595"/>
      <c r="C279" s="584"/>
      <c r="D279" s="584"/>
      <c r="E279" s="604"/>
      <c r="F279" s="604"/>
      <c r="G279" s="604"/>
    </row>
    <row r="280" spans="1:7" x14ac:dyDescent="0.35">
      <c r="A280" s="584"/>
      <c r="B280" s="595"/>
      <c r="C280" s="584"/>
      <c r="D280" s="584"/>
      <c r="E280" s="604"/>
      <c r="F280" s="604"/>
      <c r="G280" s="604"/>
    </row>
    <row r="281" spans="1:7" x14ac:dyDescent="0.35">
      <c r="A281" s="584"/>
      <c r="B281" s="595"/>
      <c r="C281" s="584"/>
      <c r="D281" s="584"/>
      <c r="E281" s="604"/>
      <c r="F281" s="604"/>
      <c r="G281" s="604"/>
    </row>
    <row r="282" spans="1:7" x14ac:dyDescent="0.35">
      <c r="A282" s="584"/>
      <c r="B282" s="595"/>
      <c r="C282" s="584"/>
      <c r="D282" s="584"/>
      <c r="E282" s="604"/>
      <c r="F282" s="604"/>
      <c r="G282" s="604"/>
    </row>
    <row r="283" spans="1:7" x14ac:dyDescent="0.35">
      <c r="A283" s="584"/>
      <c r="B283" s="595"/>
      <c r="C283" s="584"/>
      <c r="D283" s="584"/>
      <c r="E283" s="604"/>
      <c r="F283" s="604"/>
      <c r="G283" s="604"/>
    </row>
    <row r="284" spans="1:7" x14ac:dyDescent="0.35">
      <c r="A284" s="584"/>
      <c r="B284" s="595"/>
      <c r="C284" s="584"/>
      <c r="D284" s="584"/>
      <c r="E284" s="604"/>
      <c r="F284" s="604"/>
      <c r="G284" s="604"/>
    </row>
    <row r="285" spans="1:7" x14ac:dyDescent="0.35">
      <c r="A285" s="584"/>
      <c r="B285" s="595"/>
      <c r="C285" s="584"/>
      <c r="D285" s="584"/>
      <c r="E285" s="604"/>
      <c r="F285" s="604"/>
      <c r="G285" s="604"/>
    </row>
    <row r="286" spans="1:7" x14ac:dyDescent="0.35">
      <c r="A286" s="584"/>
      <c r="B286" s="595"/>
      <c r="C286" s="584"/>
      <c r="D286" s="584"/>
      <c r="E286" s="604"/>
      <c r="F286" s="604"/>
      <c r="G286" s="604"/>
    </row>
    <row r="287" spans="1:7" x14ac:dyDescent="0.35">
      <c r="A287" s="584"/>
      <c r="B287" s="595"/>
      <c r="C287" s="584"/>
      <c r="D287" s="584"/>
      <c r="E287" s="604"/>
      <c r="F287" s="604"/>
      <c r="G287" s="604"/>
    </row>
    <row r="288" spans="1:7" x14ac:dyDescent="0.35">
      <c r="A288" s="584"/>
      <c r="B288" s="595"/>
      <c r="C288" s="584"/>
      <c r="D288" s="584"/>
      <c r="E288" s="604"/>
      <c r="F288" s="604"/>
      <c r="G288" s="604"/>
    </row>
    <row r="289" spans="1:7" x14ac:dyDescent="0.35">
      <c r="A289" s="584"/>
      <c r="B289" s="595"/>
      <c r="C289" s="584"/>
      <c r="D289" s="584"/>
      <c r="E289" s="604"/>
      <c r="F289" s="604"/>
      <c r="G289" s="604"/>
    </row>
    <row r="290" spans="1:7" x14ac:dyDescent="0.35">
      <c r="A290" s="584"/>
      <c r="B290" s="595"/>
      <c r="C290" s="584"/>
      <c r="D290" s="584"/>
      <c r="E290" s="604"/>
      <c r="F290" s="604"/>
      <c r="G290" s="604"/>
    </row>
    <row r="291" spans="1:7" x14ac:dyDescent="0.35">
      <c r="A291" s="584"/>
      <c r="B291" s="595"/>
      <c r="C291" s="584"/>
      <c r="D291" s="584"/>
      <c r="E291" s="604"/>
      <c r="F291" s="604"/>
      <c r="G291" s="604"/>
    </row>
    <row r="292" spans="1:7" x14ac:dyDescent="0.35">
      <c r="A292" s="584"/>
      <c r="B292" s="595"/>
      <c r="C292" s="584"/>
      <c r="D292" s="584"/>
      <c r="E292" s="604"/>
      <c r="F292" s="604"/>
      <c r="G292" s="604"/>
    </row>
    <row r="293" spans="1:7" x14ac:dyDescent="0.35">
      <c r="A293" s="584"/>
      <c r="B293" s="595"/>
      <c r="C293" s="584"/>
      <c r="D293" s="584"/>
      <c r="E293" s="604"/>
      <c r="F293" s="604"/>
      <c r="G293" s="604"/>
    </row>
    <row r="294" spans="1:7" x14ac:dyDescent="0.35">
      <c r="A294" s="584"/>
      <c r="B294" s="595"/>
      <c r="C294" s="584"/>
      <c r="D294" s="584"/>
      <c r="E294" s="604"/>
      <c r="F294" s="604"/>
      <c r="G294" s="604"/>
    </row>
    <row r="295" spans="1:7" x14ac:dyDescent="0.35">
      <c r="A295" s="584"/>
      <c r="B295" s="595"/>
      <c r="C295" s="584"/>
      <c r="D295" s="584"/>
      <c r="E295" s="604"/>
      <c r="F295" s="604"/>
      <c r="G295" s="604"/>
    </row>
    <row r="296" spans="1:7" x14ac:dyDescent="0.35">
      <c r="A296" s="584"/>
      <c r="B296" s="595"/>
      <c r="C296" s="584"/>
      <c r="D296" s="584"/>
      <c r="E296" s="604"/>
      <c r="F296" s="604"/>
      <c r="G296" s="604"/>
    </row>
    <row r="297" spans="1:7" x14ac:dyDescent="0.35">
      <c r="A297" s="584"/>
      <c r="B297" s="595"/>
      <c r="C297" s="584"/>
      <c r="D297" s="584"/>
      <c r="E297" s="604"/>
      <c r="F297" s="604"/>
      <c r="G297" s="604"/>
    </row>
    <row r="298" spans="1:7" x14ac:dyDescent="0.35">
      <c r="A298" s="584"/>
      <c r="B298" s="595"/>
      <c r="C298" s="584"/>
      <c r="D298" s="584"/>
      <c r="E298" s="604"/>
      <c r="F298" s="604"/>
      <c r="G298" s="604"/>
    </row>
    <row r="299" spans="1:7" x14ac:dyDescent="0.35">
      <c r="A299" s="594"/>
      <c r="B299" s="594"/>
      <c r="C299" s="594"/>
      <c r="D299" s="594"/>
      <c r="E299" s="594"/>
      <c r="F299" s="594"/>
      <c r="G299" s="594"/>
    </row>
    <row r="300" spans="1:7" x14ac:dyDescent="0.35">
      <c r="A300" s="584"/>
      <c r="B300" s="595"/>
      <c r="C300" s="584"/>
      <c r="D300" s="584"/>
      <c r="E300" s="604"/>
      <c r="F300" s="604"/>
      <c r="G300" s="604"/>
    </row>
    <row r="301" spans="1:7" x14ac:dyDescent="0.35">
      <c r="A301" s="584"/>
      <c r="B301" s="595"/>
      <c r="C301" s="584"/>
      <c r="D301" s="584"/>
      <c r="E301" s="604"/>
      <c r="F301" s="604"/>
      <c r="G301" s="604"/>
    </row>
    <row r="302" spans="1:7" x14ac:dyDescent="0.35">
      <c r="A302" s="584"/>
      <c r="B302" s="595"/>
      <c r="C302" s="584"/>
      <c r="D302" s="584"/>
      <c r="E302" s="604"/>
      <c r="F302" s="604"/>
      <c r="G302" s="604"/>
    </row>
    <row r="303" spans="1:7" x14ac:dyDescent="0.35">
      <c r="A303" s="584"/>
      <c r="B303" s="595"/>
      <c r="C303" s="584"/>
      <c r="D303" s="584"/>
      <c r="E303" s="604"/>
      <c r="F303" s="604"/>
      <c r="G303" s="604"/>
    </row>
    <row r="304" spans="1:7" x14ac:dyDescent="0.35">
      <c r="A304" s="584"/>
      <c r="B304" s="595"/>
      <c r="C304" s="584"/>
      <c r="D304" s="584"/>
      <c r="E304" s="604"/>
      <c r="F304" s="604"/>
      <c r="G304" s="604"/>
    </row>
    <row r="305" spans="1:7" x14ac:dyDescent="0.35">
      <c r="A305" s="584"/>
      <c r="B305" s="595"/>
      <c r="C305" s="584"/>
      <c r="D305" s="584"/>
      <c r="E305" s="604"/>
      <c r="F305" s="604"/>
      <c r="G305" s="604"/>
    </row>
    <row r="306" spans="1:7" x14ac:dyDescent="0.35">
      <c r="A306" s="584"/>
      <c r="B306" s="595"/>
      <c r="C306" s="584"/>
      <c r="D306" s="584"/>
      <c r="E306" s="604"/>
      <c r="F306" s="604"/>
      <c r="G306" s="604"/>
    </row>
    <row r="307" spans="1:7" x14ac:dyDescent="0.35">
      <c r="A307" s="584"/>
      <c r="B307" s="595"/>
      <c r="C307" s="584"/>
      <c r="D307" s="584"/>
      <c r="E307" s="604"/>
      <c r="F307" s="604"/>
      <c r="G307" s="604"/>
    </row>
    <row r="308" spans="1:7" x14ac:dyDescent="0.35">
      <c r="A308" s="584"/>
      <c r="B308" s="595"/>
      <c r="C308" s="584"/>
      <c r="D308" s="584"/>
      <c r="E308" s="604"/>
      <c r="F308" s="604"/>
      <c r="G308" s="604"/>
    </row>
    <row r="309" spans="1:7" x14ac:dyDescent="0.35">
      <c r="A309" s="584"/>
      <c r="B309" s="595"/>
      <c r="C309" s="584"/>
      <c r="D309" s="584"/>
      <c r="E309" s="604"/>
      <c r="F309" s="604"/>
      <c r="G309" s="604"/>
    </row>
    <row r="310" spans="1:7" x14ac:dyDescent="0.35">
      <c r="A310" s="584"/>
      <c r="B310" s="595"/>
      <c r="C310" s="584"/>
      <c r="D310" s="584"/>
      <c r="E310" s="604"/>
      <c r="F310" s="604"/>
      <c r="G310" s="604"/>
    </row>
    <row r="311" spans="1:7" x14ac:dyDescent="0.35">
      <c r="A311" s="584"/>
      <c r="B311" s="595"/>
      <c r="C311" s="584"/>
      <c r="D311" s="584"/>
      <c r="E311" s="604"/>
      <c r="F311" s="604"/>
      <c r="G311" s="604"/>
    </row>
    <row r="312" spans="1:7" x14ac:dyDescent="0.35">
      <c r="A312" s="584"/>
      <c r="B312" s="595"/>
      <c r="C312" s="584"/>
      <c r="D312" s="584"/>
      <c r="E312" s="604"/>
      <c r="F312" s="604"/>
      <c r="G312" s="604"/>
    </row>
    <row r="313" spans="1:7" x14ac:dyDescent="0.35">
      <c r="A313" s="594"/>
      <c r="B313" s="594"/>
      <c r="C313" s="594"/>
      <c r="D313" s="594"/>
      <c r="E313" s="594"/>
      <c r="F313" s="594"/>
      <c r="G313" s="594"/>
    </row>
    <row r="314" spans="1:7" x14ac:dyDescent="0.35">
      <c r="A314" s="584"/>
      <c r="B314" s="595"/>
      <c r="C314" s="584"/>
      <c r="D314" s="584"/>
      <c r="E314" s="604"/>
      <c r="F314" s="604"/>
      <c r="G314" s="604"/>
    </row>
    <row r="315" spans="1:7" x14ac:dyDescent="0.35">
      <c r="A315" s="584"/>
      <c r="B315" s="623"/>
      <c r="C315" s="584"/>
      <c r="D315" s="584"/>
      <c r="E315" s="604"/>
      <c r="F315" s="604"/>
      <c r="G315" s="604"/>
    </row>
    <row r="316" spans="1:7" x14ac:dyDescent="0.35">
      <c r="A316" s="584"/>
      <c r="B316" s="595"/>
      <c r="C316" s="584"/>
      <c r="D316" s="584"/>
      <c r="E316" s="604"/>
      <c r="F316" s="604"/>
      <c r="G316" s="604"/>
    </row>
    <row r="317" spans="1:7" x14ac:dyDescent="0.35">
      <c r="A317" s="584"/>
      <c r="B317" s="595"/>
      <c r="C317" s="584"/>
      <c r="D317" s="584"/>
      <c r="E317" s="604"/>
      <c r="F317" s="604"/>
      <c r="G317" s="604"/>
    </row>
    <row r="318" spans="1:7" x14ac:dyDescent="0.35">
      <c r="A318" s="584"/>
      <c r="B318" s="595"/>
      <c r="C318" s="584"/>
      <c r="D318" s="584"/>
      <c r="E318" s="604"/>
      <c r="F318" s="604"/>
      <c r="G318" s="604"/>
    </row>
    <row r="319" spans="1:7" x14ac:dyDescent="0.35">
      <c r="A319" s="584"/>
      <c r="B319" s="595"/>
      <c r="C319" s="584"/>
      <c r="D319" s="584"/>
      <c r="E319" s="604"/>
      <c r="F319" s="604"/>
      <c r="G319" s="604"/>
    </row>
    <row r="320" spans="1:7" x14ac:dyDescent="0.35">
      <c r="A320" s="584"/>
      <c r="B320" s="595"/>
      <c r="C320" s="584"/>
      <c r="D320" s="584"/>
      <c r="E320" s="604"/>
      <c r="F320" s="604"/>
      <c r="G320" s="604"/>
    </row>
    <row r="321" spans="1:7" x14ac:dyDescent="0.35">
      <c r="A321" s="584"/>
      <c r="B321" s="595"/>
      <c r="C321" s="584"/>
      <c r="D321" s="584"/>
      <c r="E321" s="604"/>
      <c r="F321" s="604"/>
      <c r="G321" s="604"/>
    </row>
    <row r="322" spans="1:7" x14ac:dyDescent="0.35">
      <c r="A322" s="584"/>
      <c r="B322" s="595"/>
      <c r="C322" s="584"/>
      <c r="D322" s="584"/>
      <c r="E322" s="604"/>
      <c r="F322" s="604"/>
      <c r="G322" s="604"/>
    </row>
    <row r="323" spans="1:7" x14ac:dyDescent="0.35">
      <c r="A323" s="594"/>
      <c r="B323" s="594"/>
      <c r="C323" s="594"/>
      <c r="D323" s="594"/>
      <c r="E323" s="594"/>
      <c r="F323" s="594"/>
      <c r="G323" s="594"/>
    </row>
    <row r="324" spans="1:7" x14ac:dyDescent="0.35">
      <c r="A324" s="584"/>
      <c r="B324" s="595"/>
      <c r="C324" s="584"/>
      <c r="D324" s="584"/>
      <c r="E324" s="604"/>
      <c r="F324" s="604"/>
      <c r="G324" s="604"/>
    </row>
    <row r="325" spans="1:7" x14ac:dyDescent="0.35">
      <c r="A325" s="584"/>
      <c r="B325" s="623"/>
      <c r="C325" s="584"/>
      <c r="D325" s="584"/>
      <c r="E325" s="604"/>
      <c r="F325" s="604"/>
      <c r="G325" s="604"/>
    </row>
    <row r="326" spans="1:7" x14ac:dyDescent="0.35">
      <c r="A326" s="584"/>
      <c r="B326" s="595"/>
      <c r="C326" s="584"/>
      <c r="D326" s="584"/>
      <c r="E326" s="604"/>
      <c r="F326" s="604"/>
      <c r="G326" s="604"/>
    </row>
    <row r="327" spans="1:7" x14ac:dyDescent="0.35">
      <c r="A327" s="584"/>
      <c r="B327" s="584"/>
      <c r="C327" s="584"/>
      <c r="D327" s="584"/>
      <c r="E327" s="604"/>
      <c r="F327" s="604"/>
      <c r="G327" s="604"/>
    </row>
    <row r="328" spans="1:7" x14ac:dyDescent="0.35">
      <c r="A328" s="584"/>
      <c r="B328" s="595"/>
      <c r="C328" s="584"/>
      <c r="D328" s="584"/>
      <c r="E328" s="604"/>
      <c r="F328" s="604"/>
      <c r="G328" s="604"/>
    </row>
    <row r="329" spans="1:7" x14ac:dyDescent="0.35">
      <c r="A329" s="584"/>
      <c r="B329" s="584"/>
      <c r="C329" s="605"/>
      <c r="D329" s="584"/>
      <c r="E329" s="574"/>
      <c r="F329" s="574"/>
      <c r="G329" s="574"/>
    </row>
    <row r="330" spans="1:7" x14ac:dyDescent="0.35">
      <c r="A330" s="584"/>
      <c r="B330" s="584"/>
      <c r="C330" s="605"/>
      <c r="D330" s="584"/>
      <c r="E330" s="574"/>
      <c r="F330" s="574"/>
      <c r="G330" s="574"/>
    </row>
    <row r="331" spans="1:7" x14ac:dyDescent="0.35">
      <c r="A331" s="584"/>
      <c r="B331" s="584"/>
      <c r="C331" s="605"/>
      <c r="D331" s="584"/>
      <c r="E331" s="574"/>
      <c r="F331" s="574"/>
      <c r="G331" s="574"/>
    </row>
    <row r="332" spans="1:7" x14ac:dyDescent="0.35">
      <c r="A332" s="584"/>
      <c r="B332" s="584"/>
      <c r="C332" s="605"/>
      <c r="D332" s="584"/>
      <c r="E332" s="574"/>
      <c r="F332" s="574"/>
      <c r="G332" s="574"/>
    </row>
    <row r="333" spans="1:7" x14ac:dyDescent="0.35">
      <c r="A333" s="584"/>
      <c r="B333" s="584"/>
      <c r="C333" s="605"/>
      <c r="D333" s="584"/>
      <c r="E333" s="574"/>
      <c r="F333" s="574"/>
      <c r="G333" s="574"/>
    </row>
    <row r="334" spans="1:7" x14ac:dyDescent="0.35">
      <c r="A334" s="584"/>
      <c r="B334" s="584"/>
      <c r="C334" s="605"/>
      <c r="D334" s="584"/>
      <c r="E334" s="574"/>
      <c r="F334" s="574"/>
      <c r="G334" s="574"/>
    </row>
    <row r="335" spans="1:7" x14ac:dyDescent="0.35">
      <c r="A335" s="584"/>
      <c r="B335" s="584"/>
      <c r="C335" s="605"/>
      <c r="D335" s="584"/>
      <c r="E335" s="574"/>
      <c r="F335" s="574"/>
      <c r="G335" s="574"/>
    </row>
    <row r="336" spans="1:7" x14ac:dyDescent="0.35">
      <c r="A336" s="584"/>
      <c r="B336" s="584"/>
      <c r="C336" s="605"/>
      <c r="D336" s="584"/>
      <c r="E336" s="574"/>
      <c r="F336" s="574"/>
      <c r="G336" s="574"/>
    </row>
    <row r="337" spans="1:7" x14ac:dyDescent="0.35">
      <c r="A337" s="584"/>
      <c r="B337" s="584"/>
      <c r="C337" s="605"/>
      <c r="D337" s="584"/>
      <c r="E337" s="574"/>
      <c r="F337" s="574"/>
      <c r="G337" s="574"/>
    </row>
    <row r="338" spans="1:7" x14ac:dyDescent="0.35">
      <c r="A338" s="584"/>
      <c r="B338" s="584"/>
      <c r="C338" s="605"/>
      <c r="D338" s="584"/>
      <c r="E338" s="574"/>
      <c r="F338" s="574"/>
      <c r="G338" s="574"/>
    </row>
    <row r="339" spans="1:7" x14ac:dyDescent="0.35">
      <c r="A339" s="584"/>
      <c r="B339" s="584"/>
      <c r="C339" s="605"/>
      <c r="D339" s="584"/>
      <c r="E339" s="574"/>
      <c r="F339" s="574"/>
      <c r="G339" s="574"/>
    </row>
    <row r="340" spans="1:7" x14ac:dyDescent="0.35">
      <c r="A340" s="584"/>
      <c r="B340" s="584"/>
      <c r="C340" s="605"/>
      <c r="D340" s="584"/>
      <c r="E340" s="574"/>
      <c r="F340" s="574"/>
      <c r="G340" s="574"/>
    </row>
    <row r="341" spans="1:7" x14ac:dyDescent="0.35">
      <c r="A341" s="584"/>
      <c r="B341" s="584"/>
      <c r="C341" s="605"/>
      <c r="D341" s="584"/>
      <c r="E341" s="574"/>
      <c r="F341" s="574"/>
      <c r="G341" s="574"/>
    </row>
    <row r="342" spans="1:7" x14ac:dyDescent="0.35">
      <c r="A342" s="584"/>
      <c r="B342" s="584"/>
      <c r="C342" s="605"/>
      <c r="D342" s="584"/>
      <c r="E342" s="574"/>
      <c r="F342" s="574"/>
      <c r="G342" s="574"/>
    </row>
    <row r="343" spans="1:7" x14ac:dyDescent="0.35">
      <c r="A343" s="584"/>
      <c r="B343" s="584"/>
      <c r="C343" s="605"/>
      <c r="D343" s="584"/>
      <c r="E343" s="574"/>
      <c r="F343" s="574"/>
      <c r="G343" s="574"/>
    </row>
    <row r="344" spans="1:7" x14ac:dyDescent="0.35">
      <c r="A344" s="584"/>
      <c r="B344" s="584"/>
      <c r="C344" s="605"/>
      <c r="D344" s="584"/>
      <c r="E344" s="574"/>
      <c r="F344" s="574"/>
      <c r="G344" s="574"/>
    </row>
    <row r="345" spans="1:7" x14ac:dyDescent="0.35">
      <c r="A345" s="584"/>
      <c r="B345" s="584"/>
      <c r="C345" s="605"/>
      <c r="D345" s="584"/>
      <c r="E345" s="574"/>
      <c r="F345" s="574"/>
      <c r="G345" s="574"/>
    </row>
    <row r="346" spans="1:7" x14ac:dyDescent="0.35">
      <c r="A346" s="584"/>
      <c r="B346" s="584"/>
      <c r="C346" s="605"/>
      <c r="D346" s="584"/>
      <c r="E346" s="574"/>
      <c r="F346" s="574"/>
      <c r="G346" s="574"/>
    </row>
    <row r="347" spans="1:7" x14ac:dyDescent="0.35">
      <c r="A347" s="584"/>
      <c r="B347" s="584"/>
      <c r="C347" s="605"/>
      <c r="D347" s="584"/>
      <c r="E347" s="574"/>
      <c r="F347" s="574"/>
      <c r="G347" s="574"/>
    </row>
    <row r="348" spans="1:7" x14ac:dyDescent="0.35">
      <c r="A348" s="584"/>
      <c r="B348" s="584"/>
      <c r="C348" s="605"/>
      <c r="D348" s="584"/>
      <c r="E348" s="574"/>
      <c r="F348" s="574"/>
      <c r="G348" s="574"/>
    </row>
    <row r="349" spans="1:7" x14ac:dyDescent="0.35">
      <c r="A349" s="584"/>
      <c r="B349" s="584"/>
      <c r="C349" s="605"/>
      <c r="D349" s="584"/>
      <c r="E349" s="574"/>
      <c r="F349" s="574"/>
      <c r="G349" s="574"/>
    </row>
    <row r="350" spans="1:7" x14ac:dyDescent="0.35">
      <c r="A350" s="584"/>
      <c r="B350" s="584"/>
      <c r="C350" s="605"/>
      <c r="D350" s="584"/>
      <c r="E350" s="574"/>
      <c r="F350" s="574"/>
      <c r="G350" s="574"/>
    </row>
    <row r="351" spans="1:7" x14ac:dyDescent="0.35">
      <c r="A351" s="584"/>
      <c r="B351" s="584"/>
      <c r="C351" s="605"/>
      <c r="D351" s="584"/>
      <c r="E351" s="574"/>
      <c r="F351" s="574"/>
      <c r="G351" s="574"/>
    </row>
    <row r="352" spans="1:7" x14ac:dyDescent="0.35">
      <c r="A352" s="584"/>
      <c r="B352" s="584"/>
      <c r="C352" s="605"/>
      <c r="D352" s="584"/>
      <c r="E352" s="574"/>
      <c r="F352" s="574"/>
      <c r="G352" s="574"/>
    </row>
    <row r="353" spans="1:7" x14ac:dyDescent="0.35">
      <c r="A353" s="584"/>
      <c r="B353" s="584"/>
      <c r="C353" s="605"/>
      <c r="D353" s="584"/>
      <c r="E353" s="574"/>
      <c r="F353" s="574"/>
      <c r="G353" s="574"/>
    </row>
    <row r="354" spans="1:7" x14ac:dyDescent="0.35">
      <c r="A354" s="584"/>
      <c r="B354" s="584"/>
      <c r="C354" s="605"/>
      <c r="D354" s="584"/>
      <c r="E354" s="574"/>
      <c r="F354" s="574"/>
      <c r="G354" s="574"/>
    </row>
    <row r="355" spans="1:7" x14ac:dyDescent="0.35">
      <c r="A355" s="584"/>
      <c r="B355" s="584"/>
      <c r="C355" s="605"/>
      <c r="D355" s="584"/>
      <c r="E355" s="574"/>
      <c r="F355" s="574"/>
      <c r="G355" s="574"/>
    </row>
    <row r="356" spans="1:7" x14ac:dyDescent="0.35">
      <c r="A356" s="584"/>
      <c r="B356" s="584"/>
      <c r="C356" s="605"/>
      <c r="D356" s="584"/>
      <c r="E356" s="574"/>
      <c r="F356" s="574"/>
      <c r="G356" s="574"/>
    </row>
    <row r="357" spans="1:7" x14ac:dyDescent="0.35">
      <c r="A357" s="584"/>
      <c r="B357" s="584"/>
      <c r="C357" s="605"/>
      <c r="D357" s="584"/>
      <c r="E357" s="574"/>
      <c r="F357" s="574"/>
      <c r="G357" s="574"/>
    </row>
    <row r="358" spans="1:7" x14ac:dyDescent="0.35">
      <c r="A358" s="584"/>
      <c r="B358" s="584"/>
      <c r="C358" s="605"/>
      <c r="D358" s="584"/>
      <c r="E358" s="574"/>
      <c r="F358" s="574"/>
      <c r="G358" s="574"/>
    </row>
    <row r="359" spans="1:7" x14ac:dyDescent="0.35">
      <c r="A359" s="584"/>
      <c r="B359" s="584"/>
      <c r="C359" s="605"/>
      <c r="D359" s="584"/>
      <c r="E359" s="574"/>
      <c r="F359" s="574"/>
      <c r="G359" s="574"/>
    </row>
    <row r="360" spans="1:7" x14ac:dyDescent="0.35">
      <c r="A360" s="584"/>
      <c r="B360" s="584"/>
      <c r="C360" s="605"/>
      <c r="D360" s="584"/>
      <c r="E360" s="574"/>
      <c r="F360" s="574"/>
      <c r="G360" s="574"/>
    </row>
    <row r="361" spans="1:7" x14ac:dyDescent="0.35">
      <c r="A361" s="584"/>
      <c r="B361" s="584"/>
      <c r="C361" s="605"/>
      <c r="D361" s="584"/>
      <c r="E361" s="574"/>
      <c r="F361" s="574"/>
      <c r="G361" s="574"/>
    </row>
    <row r="362" spans="1:7" x14ac:dyDescent="0.35">
      <c r="A362" s="584"/>
      <c r="B362" s="584"/>
      <c r="C362" s="605"/>
      <c r="D362" s="584"/>
      <c r="E362" s="574"/>
      <c r="F362" s="574"/>
      <c r="G362" s="574"/>
    </row>
    <row r="363" spans="1:7" x14ac:dyDescent="0.35">
      <c r="A363" s="584"/>
      <c r="B363" s="584"/>
      <c r="C363" s="605"/>
      <c r="D363" s="584"/>
      <c r="E363" s="574"/>
      <c r="F363" s="574"/>
      <c r="G363" s="574"/>
    </row>
    <row r="364" spans="1:7" x14ac:dyDescent="0.35">
      <c r="A364" s="584"/>
      <c r="B364" s="584"/>
      <c r="C364" s="605"/>
      <c r="D364" s="584"/>
      <c r="E364" s="574"/>
      <c r="F364" s="574"/>
      <c r="G364" s="574"/>
    </row>
    <row r="365" spans="1:7" x14ac:dyDescent="0.35">
      <c r="A365" s="584"/>
      <c r="B365" s="584"/>
      <c r="C365" s="605"/>
      <c r="D365" s="584"/>
      <c r="E365" s="574"/>
      <c r="F365" s="574"/>
      <c r="G365" s="574"/>
    </row>
    <row r="366" spans="1:7" x14ac:dyDescent="0.35">
      <c r="A366" s="584"/>
      <c r="B366" s="584"/>
      <c r="C366" s="605"/>
      <c r="D366" s="584"/>
      <c r="E366" s="574"/>
      <c r="F366" s="574"/>
      <c r="G366" s="574"/>
    </row>
    <row r="367" spans="1:7" x14ac:dyDescent="0.35">
      <c r="A367" s="584"/>
      <c r="B367" s="584"/>
      <c r="C367" s="605"/>
      <c r="D367" s="584"/>
      <c r="E367" s="574"/>
      <c r="F367" s="574"/>
      <c r="G367" s="574"/>
    </row>
    <row r="368" spans="1:7" x14ac:dyDescent="0.35">
      <c r="A368" s="584"/>
      <c r="B368" s="584"/>
      <c r="C368" s="605"/>
      <c r="D368" s="584"/>
      <c r="E368" s="574"/>
      <c r="F368" s="574"/>
      <c r="G368" s="574"/>
    </row>
    <row r="369" spans="1:7" x14ac:dyDescent="0.35">
      <c r="A369" s="584"/>
      <c r="B369" s="584"/>
      <c r="C369" s="605"/>
      <c r="D369" s="584"/>
      <c r="E369" s="574"/>
      <c r="F369" s="574"/>
      <c r="G369" s="574"/>
    </row>
    <row r="370" spans="1:7" x14ac:dyDescent="0.35">
      <c r="A370" s="584"/>
      <c r="B370" s="584"/>
      <c r="C370" s="605"/>
      <c r="D370" s="584"/>
      <c r="E370" s="574"/>
      <c r="F370" s="574"/>
      <c r="G370" s="574"/>
    </row>
    <row r="371" spans="1:7" x14ac:dyDescent="0.35">
      <c r="A371" s="584"/>
      <c r="B371" s="584"/>
      <c r="C371" s="605"/>
      <c r="D371" s="584"/>
      <c r="E371" s="574"/>
      <c r="F371" s="574"/>
      <c r="G371" s="574"/>
    </row>
    <row r="372" spans="1:7" x14ac:dyDescent="0.35">
      <c r="A372" s="584"/>
      <c r="B372" s="584"/>
      <c r="C372" s="605"/>
      <c r="D372" s="584"/>
      <c r="E372" s="574"/>
      <c r="F372" s="574"/>
      <c r="G372" s="574"/>
    </row>
    <row r="373" spans="1:7" x14ac:dyDescent="0.35">
      <c r="A373" s="584"/>
      <c r="B373" s="584"/>
      <c r="C373" s="605"/>
      <c r="D373" s="584"/>
      <c r="E373" s="574"/>
      <c r="F373" s="574"/>
      <c r="G373" s="574"/>
    </row>
    <row r="374" spans="1:7" x14ac:dyDescent="0.35">
      <c r="A374" s="584"/>
      <c r="B374" s="584"/>
      <c r="C374" s="605"/>
      <c r="D374" s="584"/>
      <c r="E374" s="574"/>
      <c r="F374" s="574"/>
      <c r="G374" s="574"/>
    </row>
    <row r="375" spans="1:7" x14ac:dyDescent="0.35">
      <c r="A375" s="584"/>
      <c r="B375" s="584"/>
      <c r="C375" s="605"/>
      <c r="D375" s="584"/>
      <c r="E375" s="574"/>
      <c r="F375" s="574"/>
      <c r="G375" s="574"/>
    </row>
    <row r="376" spans="1:7" x14ac:dyDescent="0.35">
      <c r="A376" s="584"/>
      <c r="B376" s="584"/>
      <c r="C376" s="605"/>
      <c r="D376" s="584"/>
      <c r="E376" s="574"/>
      <c r="F376" s="574"/>
      <c r="G376" s="574"/>
    </row>
    <row r="377" spans="1:7" x14ac:dyDescent="0.35">
      <c r="A377" s="584"/>
      <c r="B377" s="584"/>
      <c r="C377" s="605"/>
      <c r="D377" s="584"/>
      <c r="E377" s="574"/>
      <c r="F377" s="574"/>
      <c r="G377" s="574"/>
    </row>
    <row r="378" spans="1:7" x14ac:dyDescent="0.35">
      <c r="A378" s="584"/>
      <c r="B378" s="584"/>
      <c r="C378" s="605"/>
      <c r="D378" s="584"/>
      <c r="E378" s="574"/>
      <c r="F378" s="574"/>
      <c r="G378" s="574"/>
    </row>
    <row r="379" spans="1:7" ht="18.5" x14ac:dyDescent="0.35">
      <c r="A379" s="611"/>
      <c r="B379" s="612"/>
      <c r="C379" s="611"/>
      <c r="D379" s="611"/>
      <c r="E379" s="611"/>
      <c r="F379" s="611"/>
      <c r="G379" s="611"/>
    </row>
    <row r="380" spans="1:7" x14ac:dyDescent="0.35">
      <c r="A380" s="594"/>
      <c r="B380" s="594"/>
      <c r="C380" s="594"/>
      <c r="D380" s="594"/>
      <c r="E380" s="594"/>
      <c r="F380" s="594"/>
      <c r="G380" s="594"/>
    </row>
    <row r="381" spans="1:7" x14ac:dyDescent="0.35">
      <c r="A381" s="584"/>
      <c r="B381" s="584"/>
      <c r="C381" s="603"/>
      <c r="D381" s="598"/>
      <c r="E381" s="598"/>
      <c r="F381" s="576"/>
      <c r="G381" s="576"/>
    </row>
    <row r="382" spans="1:7" x14ac:dyDescent="0.35">
      <c r="A382" s="598"/>
      <c r="B382" s="584"/>
      <c r="C382" s="584"/>
      <c r="D382" s="598"/>
      <c r="E382" s="598"/>
      <c r="F382" s="576"/>
      <c r="G382" s="576"/>
    </row>
    <row r="383" spans="1:7" x14ac:dyDescent="0.35">
      <c r="A383" s="584"/>
      <c r="B383" s="584"/>
      <c r="C383" s="584"/>
      <c r="D383" s="598"/>
      <c r="E383" s="598"/>
      <c r="F383" s="576"/>
      <c r="G383" s="576"/>
    </row>
    <row r="384" spans="1:7" x14ac:dyDescent="0.35">
      <c r="A384" s="584"/>
      <c r="B384" s="595"/>
      <c r="C384" s="603"/>
      <c r="D384" s="603"/>
      <c r="E384" s="598"/>
      <c r="F384" s="596"/>
      <c r="G384" s="596"/>
    </row>
    <row r="385" spans="1:7" x14ac:dyDescent="0.35">
      <c r="A385" s="584"/>
      <c r="B385" s="595"/>
      <c r="C385" s="603"/>
      <c r="D385" s="603"/>
      <c r="E385" s="598"/>
      <c r="F385" s="596"/>
      <c r="G385" s="596"/>
    </row>
    <row r="386" spans="1:7" x14ac:dyDescent="0.35">
      <c r="A386" s="584"/>
      <c r="B386" s="595"/>
      <c r="C386" s="603"/>
      <c r="D386" s="603"/>
      <c r="E386" s="598"/>
      <c r="F386" s="596"/>
      <c r="G386" s="596"/>
    </row>
    <row r="387" spans="1:7" x14ac:dyDescent="0.35">
      <c r="A387" s="584"/>
      <c r="B387" s="595"/>
      <c r="C387" s="603"/>
      <c r="D387" s="603"/>
      <c r="E387" s="598"/>
      <c r="F387" s="596"/>
      <c r="G387" s="596"/>
    </row>
    <row r="388" spans="1:7" x14ac:dyDescent="0.35">
      <c r="A388" s="584"/>
      <c r="B388" s="595"/>
      <c r="C388" s="603"/>
      <c r="D388" s="603"/>
      <c r="E388" s="598"/>
      <c r="F388" s="596"/>
      <c r="G388" s="596"/>
    </row>
    <row r="389" spans="1:7" x14ac:dyDescent="0.35">
      <c r="A389" s="584"/>
      <c r="B389" s="595"/>
      <c r="C389" s="603"/>
      <c r="D389" s="603"/>
      <c r="E389" s="598"/>
      <c r="F389" s="596"/>
      <c r="G389" s="596"/>
    </row>
    <row r="390" spans="1:7" x14ac:dyDescent="0.35">
      <c r="A390" s="584"/>
      <c r="B390" s="595"/>
      <c r="C390" s="603"/>
      <c r="D390" s="603"/>
      <c r="E390" s="598"/>
      <c r="F390" s="596"/>
      <c r="G390" s="596"/>
    </row>
    <row r="391" spans="1:7" x14ac:dyDescent="0.35">
      <c r="A391" s="584"/>
      <c r="B391" s="595"/>
      <c r="C391" s="603"/>
      <c r="D391" s="615"/>
      <c r="E391" s="598"/>
      <c r="F391" s="596"/>
      <c r="G391" s="596"/>
    </row>
    <row r="392" spans="1:7" x14ac:dyDescent="0.35">
      <c r="A392" s="584"/>
      <c r="B392" s="595"/>
      <c r="C392" s="603"/>
      <c r="D392" s="615"/>
      <c r="E392" s="598"/>
      <c r="F392" s="596"/>
      <c r="G392" s="596"/>
    </row>
    <row r="393" spans="1:7" x14ac:dyDescent="0.35">
      <c r="A393" s="584"/>
      <c r="B393" s="595"/>
      <c r="C393" s="603"/>
      <c r="D393" s="615"/>
      <c r="E393" s="595"/>
      <c r="F393" s="596"/>
      <c r="G393" s="596"/>
    </row>
    <row r="394" spans="1:7" x14ac:dyDescent="0.35">
      <c r="A394" s="584"/>
      <c r="B394" s="595"/>
      <c r="C394" s="603"/>
      <c r="D394" s="615"/>
      <c r="E394" s="595"/>
      <c r="F394" s="596"/>
      <c r="G394" s="596"/>
    </row>
    <row r="395" spans="1:7" x14ac:dyDescent="0.35">
      <c r="A395" s="584"/>
      <c r="B395" s="595"/>
      <c r="C395" s="603"/>
      <c r="D395" s="615"/>
      <c r="E395" s="595"/>
      <c r="F395" s="596"/>
      <c r="G395" s="596"/>
    </row>
    <row r="396" spans="1:7" x14ac:dyDescent="0.35">
      <c r="A396" s="584"/>
      <c r="B396" s="595"/>
      <c r="C396" s="603"/>
      <c r="D396" s="615"/>
      <c r="E396" s="595"/>
      <c r="F396" s="596"/>
      <c r="G396" s="596"/>
    </row>
    <row r="397" spans="1:7" x14ac:dyDescent="0.35">
      <c r="A397" s="584"/>
      <c r="B397" s="595"/>
      <c r="C397" s="603"/>
      <c r="D397" s="615"/>
      <c r="E397" s="595"/>
      <c r="F397" s="596"/>
      <c r="G397" s="596"/>
    </row>
    <row r="398" spans="1:7" x14ac:dyDescent="0.35">
      <c r="A398" s="584"/>
      <c r="B398" s="595"/>
      <c r="C398" s="603"/>
      <c r="D398" s="615"/>
      <c r="E398" s="595"/>
      <c r="F398" s="596"/>
      <c r="G398" s="596"/>
    </row>
    <row r="399" spans="1:7" x14ac:dyDescent="0.35">
      <c r="A399" s="584"/>
      <c r="B399" s="595"/>
      <c r="C399" s="603"/>
      <c r="D399" s="615"/>
      <c r="E399" s="584"/>
      <c r="F399" s="596"/>
      <c r="G399" s="596"/>
    </row>
    <row r="400" spans="1:7" x14ac:dyDescent="0.35">
      <c r="A400" s="584"/>
      <c r="B400" s="595"/>
      <c r="C400" s="603"/>
      <c r="D400" s="615"/>
      <c r="E400" s="616"/>
      <c r="F400" s="596"/>
      <c r="G400" s="596"/>
    </row>
    <row r="401" spans="1:7" x14ac:dyDescent="0.35">
      <c r="A401" s="584"/>
      <c r="B401" s="595"/>
      <c r="C401" s="603"/>
      <c r="D401" s="615"/>
      <c r="E401" s="616"/>
      <c r="F401" s="596"/>
      <c r="G401" s="596"/>
    </row>
    <row r="402" spans="1:7" x14ac:dyDescent="0.35">
      <c r="A402" s="584"/>
      <c r="B402" s="595"/>
      <c r="C402" s="603"/>
      <c r="D402" s="615"/>
      <c r="E402" s="616"/>
      <c r="F402" s="596"/>
      <c r="G402" s="596"/>
    </row>
    <row r="403" spans="1:7" x14ac:dyDescent="0.35">
      <c r="A403" s="584"/>
      <c r="B403" s="595"/>
      <c r="C403" s="603"/>
      <c r="D403" s="615"/>
      <c r="E403" s="616"/>
      <c r="F403" s="596"/>
      <c r="G403" s="596"/>
    </row>
    <row r="404" spans="1:7" x14ac:dyDescent="0.35">
      <c r="A404" s="584"/>
      <c r="B404" s="595"/>
      <c r="C404" s="603"/>
      <c r="D404" s="615"/>
      <c r="E404" s="616"/>
      <c r="F404" s="596"/>
      <c r="G404" s="596"/>
    </row>
    <row r="405" spans="1:7" x14ac:dyDescent="0.35">
      <c r="A405" s="584"/>
      <c r="B405" s="595"/>
      <c r="C405" s="603"/>
      <c r="D405" s="615"/>
      <c r="E405" s="616"/>
      <c r="F405" s="596"/>
      <c r="G405" s="596"/>
    </row>
    <row r="406" spans="1:7" x14ac:dyDescent="0.35">
      <c r="A406" s="584"/>
      <c r="B406" s="595"/>
      <c r="C406" s="603"/>
      <c r="D406" s="615"/>
      <c r="E406" s="616"/>
      <c r="F406" s="596"/>
      <c r="G406" s="596"/>
    </row>
    <row r="407" spans="1:7" x14ac:dyDescent="0.35">
      <c r="A407" s="584"/>
      <c r="B407" s="595"/>
      <c r="C407" s="603"/>
      <c r="D407" s="615"/>
      <c r="E407" s="616"/>
      <c r="F407" s="596"/>
      <c r="G407" s="596"/>
    </row>
    <row r="408" spans="1:7" x14ac:dyDescent="0.35">
      <c r="A408" s="584"/>
      <c r="B408" s="617"/>
      <c r="C408" s="618"/>
      <c r="D408" s="619"/>
      <c r="E408" s="616"/>
      <c r="F408" s="620"/>
      <c r="G408" s="620"/>
    </row>
    <row r="409" spans="1:7" x14ac:dyDescent="0.35">
      <c r="A409" s="594"/>
      <c r="B409" s="594"/>
      <c r="C409" s="594"/>
      <c r="D409" s="594"/>
      <c r="E409" s="594"/>
      <c r="F409" s="594"/>
      <c r="G409" s="594"/>
    </row>
    <row r="410" spans="1:7" x14ac:dyDescent="0.35">
      <c r="A410" s="584"/>
      <c r="B410" s="584"/>
      <c r="C410" s="605"/>
      <c r="D410" s="584"/>
      <c r="E410" s="584"/>
      <c r="F410" s="584"/>
      <c r="G410" s="584"/>
    </row>
    <row r="411" spans="1:7" x14ac:dyDescent="0.35">
      <c r="A411" s="584"/>
      <c r="B411" s="584"/>
      <c r="C411" s="584"/>
      <c r="D411" s="584"/>
      <c r="E411" s="584"/>
      <c r="F411" s="584"/>
      <c r="G411" s="584"/>
    </row>
    <row r="412" spans="1:7" x14ac:dyDescent="0.35">
      <c r="A412" s="584"/>
      <c r="B412" s="595"/>
      <c r="C412" s="584"/>
      <c r="D412" s="584"/>
      <c r="E412" s="584"/>
      <c r="F412" s="584"/>
      <c r="G412" s="584"/>
    </row>
    <row r="413" spans="1:7" x14ac:dyDescent="0.35">
      <c r="A413" s="584"/>
      <c r="B413" s="584"/>
      <c r="C413" s="603"/>
      <c r="D413" s="615"/>
      <c r="E413" s="584"/>
      <c r="F413" s="596"/>
      <c r="G413" s="596"/>
    </row>
    <row r="414" spans="1:7" x14ac:dyDescent="0.35">
      <c r="A414" s="584"/>
      <c r="B414" s="584"/>
      <c r="C414" s="603"/>
      <c r="D414" s="615"/>
      <c r="E414" s="584"/>
      <c r="F414" s="596"/>
      <c r="G414" s="596"/>
    </row>
    <row r="415" spans="1:7" x14ac:dyDescent="0.35">
      <c r="A415" s="584"/>
      <c r="B415" s="584"/>
      <c r="C415" s="603"/>
      <c r="D415" s="615"/>
      <c r="E415" s="584"/>
      <c r="F415" s="596"/>
      <c r="G415" s="596"/>
    </row>
    <row r="416" spans="1:7" x14ac:dyDescent="0.35">
      <c r="A416" s="584"/>
      <c r="B416" s="584"/>
      <c r="C416" s="603"/>
      <c r="D416" s="615"/>
      <c r="E416" s="584"/>
      <c r="F416" s="596"/>
      <c r="G416" s="596"/>
    </row>
    <row r="417" spans="1:7" x14ac:dyDescent="0.35">
      <c r="A417" s="584"/>
      <c r="B417" s="584"/>
      <c r="C417" s="603"/>
      <c r="D417" s="615"/>
      <c r="E417" s="584"/>
      <c r="F417" s="596"/>
      <c r="G417" s="596"/>
    </row>
    <row r="418" spans="1:7" x14ac:dyDescent="0.35">
      <c r="A418" s="584"/>
      <c r="B418" s="584"/>
      <c r="C418" s="603"/>
      <c r="D418" s="615"/>
      <c r="E418" s="584"/>
      <c r="F418" s="596"/>
      <c r="G418" s="596"/>
    </row>
    <row r="419" spans="1:7" x14ac:dyDescent="0.35">
      <c r="A419" s="584"/>
      <c r="B419" s="584"/>
      <c r="C419" s="603"/>
      <c r="D419" s="615"/>
      <c r="E419" s="584"/>
      <c r="F419" s="596"/>
      <c r="G419" s="596"/>
    </row>
    <row r="420" spans="1:7" x14ac:dyDescent="0.35">
      <c r="A420" s="584"/>
      <c r="B420" s="584"/>
      <c r="C420" s="603"/>
      <c r="D420" s="615"/>
      <c r="E420" s="584"/>
      <c r="F420" s="596"/>
      <c r="G420" s="596"/>
    </row>
    <row r="421" spans="1:7" x14ac:dyDescent="0.35">
      <c r="A421" s="584"/>
      <c r="B421" s="617"/>
      <c r="C421" s="603"/>
      <c r="D421" s="615"/>
      <c r="E421" s="584"/>
      <c r="F421" s="605"/>
      <c r="G421" s="605"/>
    </row>
    <row r="422" spans="1:7" x14ac:dyDescent="0.35">
      <c r="A422" s="584"/>
      <c r="B422" s="602"/>
      <c r="C422" s="603"/>
      <c r="D422" s="615"/>
      <c r="E422" s="584"/>
      <c r="F422" s="596"/>
      <c r="G422" s="596"/>
    </row>
    <row r="423" spans="1:7" x14ac:dyDescent="0.35">
      <c r="A423" s="584"/>
      <c r="B423" s="602"/>
      <c r="C423" s="603"/>
      <c r="D423" s="615"/>
      <c r="E423" s="584"/>
      <c r="F423" s="596"/>
      <c r="G423" s="596"/>
    </row>
    <row r="424" spans="1:7" x14ac:dyDescent="0.35">
      <c r="A424" s="584"/>
      <c r="B424" s="602"/>
      <c r="C424" s="603"/>
      <c r="D424" s="615"/>
      <c r="E424" s="584"/>
      <c r="F424" s="596"/>
      <c r="G424" s="596"/>
    </row>
    <row r="425" spans="1:7" x14ac:dyDescent="0.35">
      <c r="A425" s="584"/>
      <c r="B425" s="602"/>
      <c r="C425" s="603"/>
      <c r="D425" s="615"/>
      <c r="E425" s="584"/>
      <c r="F425" s="596"/>
      <c r="G425" s="596"/>
    </row>
    <row r="426" spans="1:7" x14ac:dyDescent="0.35">
      <c r="A426" s="584"/>
      <c r="B426" s="602"/>
      <c r="C426" s="603"/>
      <c r="D426" s="615"/>
      <c r="E426" s="584"/>
      <c r="F426" s="596"/>
      <c r="G426" s="596"/>
    </row>
    <row r="427" spans="1:7" x14ac:dyDescent="0.35">
      <c r="A427" s="584"/>
      <c r="B427" s="602"/>
      <c r="C427" s="603"/>
      <c r="D427" s="615"/>
      <c r="E427" s="584"/>
      <c r="F427" s="596"/>
      <c r="G427" s="596"/>
    </row>
    <row r="428" spans="1:7" x14ac:dyDescent="0.35">
      <c r="A428" s="584"/>
      <c r="B428" s="602"/>
      <c r="C428" s="584"/>
      <c r="D428" s="584"/>
      <c r="E428" s="584"/>
      <c r="F428" s="621"/>
      <c r="G428" s="621"/>
    </row>
    <row r="429" spans="1:7" x14ac:dyDescent="0.35">
      <c r="A429" s="584"/>
      <c r="B429" s="602"/>
      <c r="C429" s="584"/>
      <c r="D429" s="584"/>
      <c r="E429" s="584"/>
      <c r="F429" s="621"/>
      <c r="G429" s="621"/>
    </row>
    <row r="430" spans="1:7" x14ac:dyDescent="0.35">
      <c r="A430" s="584"/>
      <c r="B430" s="602"/>
      <c r="C430" s="584"/>
      <c r="D430" s="584"/>
      <c r="E430" s="584"/>
      <c r="F430" s="616"/>
      <c r="G430" s="616"/>
    </row>
    <row r="431" spans="1:7" x14ac:dyDescent="0.35">
      <c r="A431" s="594"/>
      <c r="B431" s="594"/>
      <c r="C431" s="594"/>
      <c r="D431" s="594"/>
      <c r="E431" s="594"/>
      <c r="F431" s="594"/>
      <c r="G431" s="594"/>
    </row>
    <row r="432" spans="1:7" x14ac:dyDescent="0.35">
      <c r="A432" s="584"/>
      <c r="B432" s="584"/>
      <c r="C432" s="605"/>
      <c r="D432" s="584"/>
      <c r="E432" s="584"/>
      <c r="F432" s="584"/>
      <c r="G432" s="584"/>
    </row>
    <row r="433" spans="1:7" x14ac:dyDescent="0.35">
      <c r="A433" s="584"/>
      <c r="B433" s="584"/>
      <c r="C433" s="584"/>
      <c r="D433" s="584"/>
      <c r="E433" s="584"/>
      <c r="F433" s="584"/>
      <c r="G433" s="584"/>
    </row>
    <row r="434" spans="1:7" x14ac:dyDescent="0.35">
      <c r="A434" s="584"/>
      <c r="B434" s="595"/>
      <c r="C434" s="584"/>
      <c r="D434" s="584"/>
      <c r="E434" s="584"/>
      <c r="F434" s="584"/>
      <c r="G434" s="584"/>
    </row>
    <row r="435" spans="1:7" x14ac:dyDescent="0.35">
      <c r="A435" s="584"/>
      <c r="B435" s="584"/>
      <c r="C435" s="603"/>
      <c r="D435" s="615"/>
      <c r="E435" s="584"/>
      <c r="F435" s="596"/>
      <c r="G435" s="596"/>
    </row>
    <row r="436" spans="1:7" x14ac:dyDescent="0.35">
      <c r="A436" s="584"/>
      <c r="B436" s="584"/>
      <c r="C436" s="603"/>
      <c r="D436" s="615"/>
      <c r="E436" s="584"/>
      <c r="F436" s="596"/>
      <c r="G436" s="596"/>
    </row>
    <row r="437" spans="1:7" x14ac:dyDescent="0.35">
      <c r="A437" s="584"/>
      <c r="B437" s="584"/>
      <c r="C437" s="603"/>
      <c r="D437" s="615"/>
      <c r="E437" s="584"/>
      <c r="F437" s="596"/>
      <c r="G437" s="596"/>
    </row>
    <row r="438" spans="1:7" x14ac:dyDescent="0.35">
      <c r="A438" s="584"/>
      <c r="B438" s="584"/>
      <c r="C438" s="603"/>
      <c r="D438" s="615"/>
      <c r="E438" s="584"/>
      <c r="F438" s="596"/>
      <c r="G438" s="596"/>
    </row>
    <row r="439" spans="1:7" x14ac:dyDescent="0.35">
      <c r="A439" s="584"/>
      <c r="B439" s="584"/>
      <c r="C439" s="603"/>
      <c r="D439" s="615"/>
      <c r="E439" s="584"/>
      <c r="F439" s="596"/>
      <c r="G439" s="596"/>
    </row>
    <row r="440" spans="1:7" x14ac:dyDescent="0.35">
      <c r="A440" s="584"/>
      <c r="B440" s="584"/>
      <c r="C440" s="603"/>
      <c r="D440" s="615"/>
      <c r="E440" s="584"/>
      <c r="F440" s="596"/>
      <c r="G440" s="596"/>
    </row>
    <row r="441" spans="1:7" x14ac:dyDescent="0.35">
      <c r="A441" s="584"/>
      <c r="B441" s="584"/>
      <c r="C441" s="603"/>
      <c r="D441" s="615"/>
      <c r="E441" s="584"/>
      <c r="F441" s="596"/>
      <c r="G441" s="596"/>
    </row>
    <row r="442" spans="1:7" x14ac:dyDescent="0.35">
      <c r="A442" s="584"/>
      <c r="B442" s="584"/>
      <c r="C442" s="603"/>
      <c r="D442" s="615"/>
      <c r="E442" s="584"/>
      <c r="F442" s="596"/>
      <c r="G442" s="596"/>
    </row>
    <row r="443" spans="1:7" x14ac:dyDescent="0.35">
      <c r="A443" s="584"/>
      <c r="B443" s="617"/>
      <c r="C443" s="603"/>
      <c r="D443" s="615"/>
      <c r="E443" s="584"/>
      <c r="F443" s="605"/>
      <c r="G443" s="605"/>
    </row>
    <row r="444" spans="1:7" x14ac:dyDescent="0.35">
      <c r="A444" s="584"/>
      <c r="B444" s="602"/>
      <c r="C444" s="603"/>
      <c r="D444" s="615"/>
      <c r="E444" s="584"/>
      <c r="F444" s="596"/>
      <c r="G444" s="596"/>
    </row>
    <row r="445" spans="1:7" x14ac:dyDescent="0.35">
      <c r="A445" s="584"/>
      <c r="B445" s="602"/>
      <c r="C445" s="603"/>
      <c r="D445" s="615"/>
      <c r="E445" s="584"/>
      <c r="F445" s="596"/>
      <c r="G445" s="596"/>
    </row>
    <row r="446" spans="1:7" x14ac:dyDescent="0.35">
      <c r="A446" s="584"/>
      <c r="B446" s="602"/>
      <c r="C446" s="603"/>
      <c r="D446" s="615"/>
      <c r="E446" s="584"/>
      <c r="F446" s="596"/>
      <c r="G446" s="596"/>
    </row>
    <row r="447" spans="1:7" x14ac:dyDescent="0.35">
      <c r="A447" s="584"/>
      <c r="B447" s="602"/>
      <c r="C447" s="603"/>
      <c r="D447" s="615"/>
      <c r="E447" s="584"/>
      <c r="F447" s="596"/>
      <c r="G447" s="596"/>
    </row>
    <row r="448" spans="1:7" x14ac:dyDescent="0.35">
      <c r="A448" s="584"/>
      <c r="B448" s="602"/>
      <c r="C448" s="603"/>
      <c r="D448" s="615"/>
      <c r="E448" s="584"/>
      <c r="F448" s="596"/>
      <c r="G448" s="596"/>
    </row>
    <row r="449" spans="1:7" x14ac:dyDescent="0.35">
      <c r="A449" s="584"/>
      <c r="B449" s="602"/>
      <c r="C449" s="603"/>
      <c r="D449" s="615"/>
      <c r="E449" s="584"/>
      <c r="F449" s="596"/>
      <c r="G449" s="596"/>
    </row>
    <row r="450" spans="1:7" x14ac:dyDescent="0.35">
      <c r="A450" s="584"/>
      <c r="B450" s="602"/>
      <c r="C450" s="584"/>
      <c r="D450" s="584"/>
      <c r="E450" s="584"/>
      <c r="F450" s="596"/>
      <c r="G450" s="596"/>
    </row>
    <row r="451" spans="1:7" x14ac:dyDescent="0.35">
      <c r="A451" s="584"/>
      <c r="B451" s="602"/>
      <c r="C451" s="584"/>
      <c r="D451" s="584"/>
      <c r="E451" s="584"/>
      <c r="F451" s="596"/>
      <c r="G451" s="596"/>
    </row>
    <row r="452" spans="1:7" x14ac:dyDescent="0.35">
      <c r="A452" s="584"/>
      <c r="B452" s="602"/>
      <c r="C452" s="584"/>
      <c r="D452" s="584"/>
      <c r="E452" s="584"/>
      <c r="F452" s="596"/>
      <c r="G452" s="605"/>
    </row>
    <row r="453" spans="1:7" x14ac:dyDescent="0.35">
      <c r="A453" s="594"/>
      <c r="B453" s="594"/>
      <c r="C453" s="594"/>
      <c r="D453" s="594"/>
      <c r="E453" s="594"/>
      <c r="F453" s="594"/>
      <c r="G453" s="594"/>
    </row>
    <row r="454" spans="1:7" x14ac:dyDescent="0.35">
      <c r="A454" s="584"/>
      <c r="B454" s="595"/>
      <c r="C454" s="605"/>
      <c r="D454" s="605"/>
      <c r="E454" s="584"/>
      <c r="F454" s="584"/>
      <c r="G454" s="584"/>
    </row>
    <row r="455" spans="1:7" x14ac:dyDescent="0.35">
      <c r="A455" s="584"/>
      <c r="B455" s="595"/>
      <c r="C455" s="605"/>
      <c r="D455" s="605"/>
      <c r="E455" s="584"/>
      <c r="F455" s="584"/>
      <c r="G455" s="584"/>
    </row>
    <row r="456" spans="1:7" x14ac:dyDescent="0.35">
      <c r="A456" s="584"/>
      <c r="B456" s="595"/>
      <c r="C456" s="605"/>
      <c r="D456" s="605"/>
      <c r="E456" s="584"/>
      <c r="F456" s="584"/>
      <c r="G456" s="584"/>
    </row>
    <row r="457" spans="1:7" x14ac:dyDescent="0.35">
      <c r="A457" s="584"/>
      <c r="B457" s="595"/>
      <c r="C457" s="605"/>
      <c r="D457" s="605"/>
      <c r="E457" s="584"/>
      <c r="F457" s="584"/>
      <c r="G457" s="584"/>
    </row>
    <row r="458" spans="1:7" x14ac:dyDescent="0.35">
      <c r="A458" s="584"/>
      <c r="B458" s="595"/>
      <c r="C458" s="605"/>
      <c r="D458" s="605"/>
      <c r="E458" s="584"/>
      <c r="F458" s="584"/>
      <c r="G458" s="584"/>
    </row>
    <row r="459" spans="1:7" x14ac:dyDescent="0.35">
      <c r="A459" s="584"/>
      <c r="B459" s="595"/>
      <c r="C459" s="605"/>
      <c r="D459" s="605"/>
      <c r="E459" s="584"/>
      <c r="F459" s="584"/>
      <c r="G459" s="584"/>
    </row>
    <row r="460" spans="1:7" x14ac:dyDescent="0.35">
      <c r="A460" s="584"/>
      <c r="B460" s="595"/>
      <c r="C460" s="605"/>
      <c r="D460" s="605"/>
      <c r="E460" s="584"/>
      <c r="F460" s="584"/>
      <c r="G460" s="584"/>
    </row>
    <row r="461" spans="1:7" x14ac:dyDescent="0.35">
      <c r="A461" s="584"/>
      <c r="B461" s="595"/>
      <c r="C461" s="605"/>
      <c r="D461" s="605"/>
      <c r="E461" s="584"/>
      <c r="F461" s="584"/>
      <c r="G461" s="584"/>
    </row>
    <row r="462" spans="1:7" x14ac:dyDescent="0.35">
      <c r="A462" s="584"/>
      <c r="B462" s="595"/>
      <c r="C462" s="605"/>
      <c r="D462" s="605"/>
      <c r="E462" s="584"/>
      <c r="F462" s="584"/>
      <c r="G462" s="584"/>
    </row>
    <row r="463" spans="1:7" x14ac:dyDescent="0.35">
      <c r="A463" s="584"/>
      <c r="B463" s="595"/>
      <c r="C463" s="605"/>
      <c r="D463" s="605"/>
      <c r="E463" s="584"/>
      <c r="F463" s="584"/>
      <c r="G463" s="584"/>
    </row>
    <row r="464" spans="1:7" x14ac:dyDescent="0.35">
      <c r="A464" s="584"/>
      <c r="B464" s="602"/>
      <c r="C464" s="605"/>
      <c r="D464" s="584"/>
      <c r="E464" s="584"/>
      <c r="F464" s="584"/>
      <c r="G464" s="584"/>
    </row>
    <row r="465" spans="1:7" x14ac:dyDescent="0.35">
      <c r="A465" s="584"/>
      <c r="B465" s="602"/>
      <c r="C465" s="605"/>
      <c r="D465" s="584"/>
      <c r="E465" s="584"/>
      <c r="F465" s="584"/>
      <c r="G465" s="584"/>
    </row>
    <row r="466" spans="1:7" x14ac:dyDescent="0.35">
      <c r="A466" s="584"/>
      <c r="B466" s="602"/>
      <c r="C466" s="605"/>
      <c r="D466" s="584"/>
      <c r="E466" s="584"/>
      <c r="F466" s="584"/>
      <c r="G466" s="584"/>
    </row>
    <row r="467" spans="1:7" x14ac:dyDescent="0.35">
      <c r="A467" s="584"/>
      <c r="B467" s="602"/>
      <c r="C467" s="605"/>
      <c r="D467" s="584"/>
      <c r="E467" s="584"/>
      <c r="F467" s="584"/>
      <c r="G467" s="584"/>
    </row>
    <row r="468" spans="1:7" x14ac:dyDescent="0.35">
      <c r="A468" s="584"/>
      <c r="B468" s="602"/>
      <c r="C468" s="605"/>
      <c r="D468" s="584"/>
      <c r="E468" s="584"/>
      <c r="F468" s="584"/>
      <c r="G468" s="584"/>
    </row>
    <row r="469" spans="1:7" x14ac:dyDescent="0.35">
      <c r="A469" s="584"/>
      <c r="B469" s="602"/>
      <c r="C469" s="605"/>
      <c r="D469" s="584"/>
      <c r="E469" s="584"/>
      <c r="F469" s="584"/>
      <c r="G469" s="584"/>
    </row>
    <row r="470" spans="1:7" x14ac:dyDescent="0.35">
      <c r="A470" s="584"/>
      <c r="B470" s="602"/>
      <c r="C470" s="605"/>
      <c r="D470" s="584"/>
      <c r="E470" s="584"/>
      <c r="F470" s="584"/>
      <c r="G470" s="584"/>
    </row>
    <row r="471" spans="1:7" x14ac:dyDescent="0.35">
      <c r="A471" s="584"/>
      <c r="B471" s="602"/>
      <c r="C471" s="605"/>
      <c r="D471" s="584"/>
      <c r="E471" s="584"/>
      <c r="F471" s="584"/>
      <c r="G471" s="584"/>
    </row>
    <row r="472" spans="1:7" x14ac:dyDescent="0.35">
      <c r="A472" s="584"/>
      <c r="B472" s="602"/>
      <c r="C472" s="605"/>
      <c r="D472" s="584"/>
      <c r="E472" s="584"/>
      <c r="F472" s="584"/>
      <c r="G472" s="584"/>
    </row>
    <row r="473" spans="1:7" x14ac:dyDescent="0.35">
      <c r="A473" s="584"/>
      <c r="B473" s="602"/>
      <c r="C473" s="605"/>
      <c r="D473" s="584"/>
      <c r="E473" s="584"/>
      <c r="F473" s="584"/>
      <c r="G473" s="584"/>
    </row>
    <row r="474" spans="1:7" x14ac:dyDescent="0.35">
      <c r="A474" s="584"/>
      <c r="B474" s="602"/>
      <c r="C474" s="605"/>
      <c r="D474" s="584"/>
      <c r="E474" s="584"/>
      <c r="F474" s="584"/>
      <c r="G474" s="584"/>
    </row>
    <row r="475" spans="1:7" x14ac:dyDescent="0.35">
      <c r="A475" s="584"/>
      <c r="B475" s="602"/>
      <c r="C475" s="605"/>
      <c r="D475" s="584"/>
      <c r="E475" s="584"/>
      <c r="F475" s="584"/>
      <c r="G475" s="574"/>
    </row>
    <row r="476" spans="1:7" x14ac:dyDescent="0.35">
      <c r="A476" s="584"/>
      <c r="B476" s="602"/>
      <c r="C476" s="605"/>
      <c r="D476" s="584"/>
      <c r="E476" s="584"/>
      <c r="F476" s="584"/>
      <c r="G476" s="574"/>
    </row>
    <row r="477" spans="1:7" x14ac:dyDescent="0.35">
      <c r="A477" s="584"/>
      <c r="B477" s="602"/>
      <c r="C477" s="605"/>
      <c r="D477" s="584"/>
      <c r="E477" s="584"/>
      <c r="F477" s="584"/>
      <c r="G477" s="574"/>
    </row>
    <row r="478" spans="1:7" x14ac:dyDescent="0.35">
      <c r="A478" s="584"/>
      <c r="B478" s="602"/>
      <c r="C478" s="605"/>
      <c r="D478" s="624"/>
      <c r="E478" s="624"/>
      <c r="F478" s="624"/>
      <c r="G478" s="624"/>
    </row>
    <row r="479" spans="1:7" x14ac:dyDescent="0.35">
      <c r="A479" s="584"/>
      <c r="B479" s="602"/>
      <c r="C479" s="605"/>
      <c r="D479" s="624"/>
      <c r="E479" s="624"/>
      <c r="F479" s="624"/>
      <c r="G479" s="624"/>
    </row>
    <row r="480" spans="1:7" x14ac:dyDescent="0.35">
      <c r="A480" s="584"/>
      <c r="B480" s="602"/>
      <c r="C480" s="605"/>
      <c r="D480" s="624"/>
      <c r="E480" s="624"/>
      <c r="F480" s="624"/>
      <c r="G480" s="624"/>
    </row>
    <row r="481" spans="1:7" x14ac:dyDescent="0.35">
      <c r="A481" s="594"/>
      <c r="B481" s="594"/>
      <c r="C481" s="594"/>
      <c r="D481" s="594"/>
      <c r="E481" s="594"/>
      <c r="F481" s="594"/>
      <c r="G481" s="594"/>
    </row>
    <row r="482" spans="1:7" x14ac:dyDescent="0.35">
      <c r="A482" s="584"/>
      <c r="B482" s="595"/>
      <c r="C482" s="584"/>
      <c r="D482" s="584"/>
      <c r="E482" s="604"/>
      <c r="F482" s="596"/>
      <c r="G482" s="596"/>
    </row>
    <row r="483" spans="1:7" x14ac:dyDescent="0.35">
      <c r="A483" s="584"/>
      <c r="B483" s="595"/>
      <c r="C483" s="584"/>
      <c r="D483" s="584"/>
      <c r="E483" s="604"/>
      <c r="F483" s="596"/>
      <c r="G483" s="596"/>
    </row>
    <row r="484" spans="1:7" x14ac:dyDescent="0.35">
      <c r="A484" s="584"/>
      <c r="B484" s="595"/>
      <c r="C484" s="584"/>
      <c r="D484" s="584"/>
      <c r="E484" s="604"/>
      <c r="F484" s="596"/>
      <c r="G484" s="596"/>
    </row>
    <row r="485" spans="1:7" x14ac:dyDescent="0.35">
      <c r="A485" s="584"/>
      <c r="B485" s="595"/>
      <c r="C485" s="584"/>
      <c r="D485" s="584"/>
      <c r="E485" s="604"/>
      <c r="F485" s="596"/>
      <c r="G485" s="596"/>
    </row>
    <row r="486" spans="1:7" x14ac:dyDescent="0.35">
      <c r="A486" s="584"/>
      <c r="B486" s="595"/>
      <c r="C486" s="584"/>
      <c r="D486" s="584"/>
      <c r="E486" s="604"/>
      <c r="F486" s="596"/>
      <c r="G486" s="596"/>
    </row>
    <row r="487" spans="1:7" x14ac:dyDescent="0.35">
      <c r="A487" s="584"/>
      <c r="B487" s="595"/>
      <c r="C487" s="584"/>
      <c r="D487" s="584"/>
      <c r="E487" s="604"/>
      <c r="F487" s="596"/>
      <c r="G487" s="596"/>
    </row>
    <row r="488" spans="1:7" x14ac:dyDescent="0.35">
      <c r="A488" s="584"/>
      <c r="B488" s="595"/>
      <c r="C488" s="584"/>
      <c r="D488" s="584"/>
      <c r="E488" s="604"/>
      <c r="F488" s="596"/>
      <c r="G488" s="596"/>
    </row>
    <row r="489" spans="1:7" x14ac:dyDescent="0.35">
      <c r="A489" s="584"/>
      <c r="B489" s="595"/>
      <c r="C489" s="584"/>
      <c r="D489" s="584"/>
      <c r="E489" s="604"/>
      <c r="F489" s="596"/>
      <c r="G489" s="596"/>
    </row>
    <row r="490" spans="1:7" x14ac:dyDescent="0.35">
      <c r="A490" s="584"/>
      <c r="B490" s="595"/>
      <c r="C490" s="584"/>
      <c r="D490" s="584"/>
      <c r="E490" s="604"/>
      <c r="F490" s="596"/>
      <c r="G490" s="596"/>
    </row>
    <row r="491" spans="1:7" x14ac:dyDescent="0.35">
      <c r="A491" s="584"/>
      <c r="B491" s="595"/>
      <c r="C491" s="584"/>
      <c r="D491" s="584"/>
      <c r="E491" s="604"/>
      <c r="F491" s="596"/>
      <c r="G491" s="596"/>
    </row>
    <row r="492" spans="1:7" x14ac:dyDescent="0.35">
      <c r="A492" s="584"/>
      <c r="B492" s="595"/>
      <c r="C492" s="584"/>
      <c r="D492" s="584"/>
      <c r="E492" s="604"/>
      <c r="F492" s="596"/>
      <c r="G492" s="596"/>
    </row>
    <row r="493" spans="1:7" x14ac:dyDescent="0.35">
      <c r="A493" s="584"/>
      <c r="B493" s="595"/>
      <c r="C493" s="584"/>
      <c r="D493" s="584"/>
      <c r="E493" s="604"/>
      <c r="F493" s="596"/>
      <c r="G493" s="596"/>
    </row>
    <row r="494" spans="1:7" x14ac:dyDescent="0.35">
      <c r="A494" s="584"/>
      <c r="B494" s="595"/>
      <c r="C494" s="584"/>
      <c r="D494" s="584"/>
      <c r="E494" s="604"/>
      <c r="F494" s="596"/>
      <c r="G494" s="596"/>
    </row>
    <row r="495" spans="1:7" x14ac:dyDescent="0.35">
      <c r="A495" s="584"/>
      <c r="B495" s="595"/>
      <c r="C495" s="584"/>
      <c r="D495" s="584"/>
      <c r="E495" s="604"/>
      <c r="F495" s="596"/>
      <c r="G495" s="596"/>
    </row>
    <row r="496" spans="1:7" x14ac:dyDescent="0.35">
      <c r="A496" s="584"/>
      <c r="B496" s="595"/>
      <c r="C496" s="584"/>
      <c r="D496" s="584"/>
      <c r="E496" s="604"/>
      <c r="F496" s="596"/>
      <c r="G496" s="596"/>
    </row>
    <row r="497" spans="1:7" x14ac:dyDescent="0.35">
      <c r="A497" s="584"/>
      <c r="B497" s="595"/>
      <c r="C497" s="584"/>
      <c r="D497" s="584"/>
      <c r="E497" s="604"/>
      <c r="F497" s="596"/>
      <c r="G497" s="596"/>
    </row>
    <row r="498" spans="1:7" x14ac:dyDescent="0.35">
      <c r="A498" s="584"/>
      <c r="B498" s="595"/>
      <c r="C498" s="584"/>
      <c r="D498" s="584"/>
      <c r="E498" s="604"/>
      <c r="F498" s="596"/>
      <c r="G498" s="596"/>
    </row>
    <row r="499" spans="1:7" x14ac:dyDescent="0.35">
      <c r="A499" s="584"/>
      <c r="B499" s="595"/>
      <c r="C499" s="584"/>
      <c r="D499" s="584"/>
      <c r="E499" s="604"/>
      <c r="F499" s="596"/>
      <c r="G499" s="596"/>
    </row>
    <row r="500" spans="1:7" x14ac:dyDescent="0.35">
      <c r="A500" s="584"/>
      <c r="B500" s="595"/>
      <c r="C500" s="584"/>
      <c r="D500" s="584"/>
      <c r="E500" s="604"/>
      <c r="F500" s="604"/>
      <c r="G500" s="604"/>
    </row>
    <row r="501" spans="1:7" x14ac:dyDescent="0.35">
      <c r="A501" s="584"/>
      <c r="B501" s="595"/>
      <c r="C501" s="584"/>
      <c r="D501" s="584"/>
      <c r="E501" s="604"/>
      <c r="F501" s="604"/>
      <c r="G501" s="604"/>
    </row>
    <row r="502" spans="1:7" x14ac:dyDescent="0.35">
      <c r="A502" s="584"/>
      <c r="B502" s="595"/>
      <c r="C502" s="584"/>
      <c r="D502" s="584"/>
      <c r="E502" s="604"/>
      <c r="F502" s="604"/>
      <c r="G502" s="604"/>
    </row>
    <row r="503" spans="1:7" x14ac:dyDescent="0.35">
      <c r="A503" s="584"/>
      <c r="B503" s="595"/>
      <c r="C503" s="584"/>
      <c r="D503" s="584"/>
      <c r="E503" s="604"/>
      <c r="F503" s="604"/>
      <c r="G503" s="604"/>
    </row>
    <row r="504" spans="1:7" x14ac:dyDescent="0.35">
      <c r="A504" s="594"/>
      <c r="B504" s="594"/>
      <c r="C504" s="594"/>
      <c r="D504" s="594"/>
      <c r="E504" s="594"/>
      <c r="F504" s="594"/>
      <c r="G504" s="594"/>
    </row>
    <row r="505" spans="1:7" x14ac:dyDescent="0.35">
      <c r="A505" s="584"/>
      <c r="B505" s="595"/>
      <c r="C505" s="584"/>
      <c r="D505" s="584"/>
      <c r="E505" s="604"/>
      <c r="F505" s="596"/>
      <c r="G505" s="596"/>
    </row>
    <row r="506" spans="1:7" x14ac:dyDescent="0.35">
      <c r="A506" s="584"/>
      <c r="B506" s="595"/>
      <c r="C506" s="584"/>
      <c r="D506" s="584"/>
      <c r="E506" s="604"/>
      <c r="F506" s="596"/>
      <c r="G506" s="596"/>
    </row>
    <row r="507" spans="1:7" x14ac:dyDescent="0.35">
      <c r="A507" s="584"/>
      <c r="B507" s="595"/>
      <c r="C507" s="584"/>
      <c r="D507" s="584"/>
      <c r="E507" s="604"/>
      <c r="F507" s="596"/>
      <c r="G507" s="596"/>
    </row>
    <row r="508" spans="1:7" x14ac:dyDescent="0.35">
      <c r="A508" s="584"/>
      <c r="B508" s="595"/>
      <c r="C508" s="584"/>
      <c r="D508" s="584"/>
      <c r="E508" s="604"/>
      <c r="F508" s="596"/>
      <c r="G508" s="596"/>
    </row>
    <row r="509" spans="1:7" x14ac:dyDescent="0.35">
      <c r="A509" s="584"/>
      <c r="B509" s="595"/>
      <c r="C509" s="584"/>
      <c r="D509" s="584"/>
      <c r="E509" s="604"/>
      <c r="F509" s="596"/>
      <c r="G509" s="596"/>
    </row>
    <row r="510" spans="1:7" x14ac:dyDescent="0.35">
      <c r="A510" s="584"/>
      <c r="B510" s="595"/>
      <c r="C510" s="584"/>
      <c r="D510" s="584"/>
      <c r="E510" s="604"/>
      <c r="F510" s="596"/>
      <c r="G510" s="596"/>
    </row>
    <row r="511" spans="1:7" x14ac:dyDescent="0.35">
      <c r="A511" s="584"/>
      <c r="B511" s="595"/>
      <c r="C511" s="584"/>
      <c r="D511" s="584"/>
      <c r="E511" s="604"/>
      <c r="F511" s="596"/>
      <c r="G511" s="596"/>
    </row>
    <row r="512" spans="1:7" x14ac:dyDescent="0.35">
      <c r="A512" s="584"/>
      <c r="B512" s="595"/>
      <c r="C512" s="584"/>
      <c r="D512" s="584"/>
      <c r="E512" s="604"/>
      <c r="F512" s="596"/>
      <c r="G512" s="596"/>
    </row>
    <row r="513" spans="1:7" x14ac:dyDescent="0.35">
      <c r="A513" s="584"/>
      <c r="B513" s="595"/>
      <c r="C513" s="584"/>
      <c r="D513" s="584"/>
      <c r="E513" s="604"/>
      <c r="F513" s="596"/>
      <c r="G513" s="596"/>
    </row>
    <row r="514" spans="1:7" x14ac:dyDescent="0.35">
      <c r="A514" s="584"/>
      <c r="B514" s="595"/>
      <c r="C514" s="584"/>
      <c r="D514" s="584"/>
      <c r="E514" s="604"/>
      <c r="F514" s="604"/>
      <c r="G514" s="604"/>
    </row>
  </sheetData>
  <sheetProtection password="CA11" sheet="1" objects="1" scenarios="1"/>
  <protectedRanges>
    <protectedRange sqref="C4 B82:E119 C51:D60 C64:D79 C62:D62 C32:D49 C15:D15 C30:D30 C17:D20" name="Optional ECBECAIs_2"/>
    <protectedRange sqref="E22:G25 C21:D29 H25" name="Optional ECBECAIs_2_1"/>
    <protectedRange sqref="C16:D16" name="Optional ECBECAIs_2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36" zoomScale="79" zoomScaleNormal="60" workbookViewId="0">
      <selection activeCell="B39" sqref="B39"/>
    </sheetView>
  </sheetViews>
  <sheetFormatPr baseColWidth="10" defaultColWidth="8.81640625" defaultRowHeight="14.5" outlineLevelRow="1" x14ac:dyDescent="0.35"/>
  <cols>
    <col min="1" max="1" width="13.26953125" style="24" customWidth="1"/>
    <col min="2" max="2" width="60.7265625" style="24" customWidth="1"/>
    <col min="3" max="4" width="40.7265625" style="24" customWidth="1"/>
    <col min="5" max="5" width="6.7265625" style="24" customWidth="1"/>
    <col min="6" max="6" width="29.81640625" style="103" bestFit="1" customWidth="1"/>
    <col min="7" max="7" width="42.26953125" style="113" customWidth="1"/>
    <col min="8" max="8" width="7.26953125" style="24" customWidth="1"/>
    <col min="9" max="9" width="71.81640625" style="24" customWidth="1"/>
    <col min="10" max="11" width="47.7265625" style="24" customWidth="1"/>
    <col min="12" max="12" width="7.26953125" style="24" customWidth="1"/>
    <col min="13" max="13" width="25.7265625" style="24" customWidth="1"/>
    <col min="14" max="14" width="25.7265625" style="22" customWidth="1"/>
    <col min="15" max="16384" width="8.81640625" style="54"/>
  </cols>
  <sheetData>
    <row r="1" spans="1:13" ht="31" x14ac:dyDescent="0.35">
      <c r="A1" s="21" t="s">
        <v>21</v>
      </c>
      <c r="B1" s="21"/>
      <c r="C1" s="22"/>
      <c r="D1" s="22"/>
      <c r="E1" s="22"/>
      <c r="F1" s="564" t="s">
        <v>1924</v>
      </c>
      <c r="H1" s="22"/>
      <c r="I1" s="21"/>
      <c r="J1" s="22"/>
      <c r="K1" s="22"/>
      <c r="L1" s="22"/>
      <c r="M1" s="22"/>
    </row>
    <row r="2" spans="1:13" ht="15" thickBot="1" x14ac:dyDescent="0.4">
      <c r="A2" s="22"/>
      <c r="B2" s="23"/>
      <c r="C2" s="23"/>
      <c r="D2" s="22"/>
      <c r="E2" s="22"/>
      <c r="F2" s="113"/>
      <c r="H2" s="22"/>
      <c r="L2" s="22"/>
      <c r="M2" s="22"/>
    </row>
    <row r="3" spans="1:13" ht="19" thickBot="1" x14ac:dyDescent="0.4">
      <c r="A3" s="25"/>
      <c r="B3" s="26" t="s">
        <v>22</v>
      </c>
      <c r="C3" s="27" t="s">
        <v>1333</v>
      </c>
      <c r="D3" s="25"/>
      <c r="E3" s="25"/>
      <c r="F3" s="113"/>
      <c r="G3" s="120"/>
      <c r="H3" s="22"/>
      <c r="L3" s="22"/>
      <c r="M3" s="22"/>
    </row>
    <row r="4" spans="1:13" ht="15" thickBot="1" x14ac:dyDescent="0.4">
      <c r="H4" s="22"/>
      <c r="L4" s="22"/>
      <c r="M4" s="22"/>
    </row>
    <row r="5" spans="1:13" ht="18.5" x14ac:dyDescent="0.35">
      <c r="A5" s="28"/>
      <c r="B5" s="29" t="s">
        <v>23</v>
      </c>
      <c r="C5" s="28"/>
      <c r="E5" s="30"/>
      <c r="F5" s="121"/>
      <c r="H5" s="22"/>
      <c r="L5" s="22"/>
      <c r="M5" s="22"/>
    </row>
    <row r="6" spans="1:13" x14ac:dyDescent="0.35">
      <c r="B6" s="32" t="s">
        <v>24</v>
      </c>
      <c r="H6" s="22"/>
      <c r="L6" s="22"/>
      <c r="M6" s="22"/>
    </row>
    <row r="7" spans="1:13" x14ac:dyDescent="0.35">
      <c r="B7" s="31" t="s">
        <v>25</v>
      </c>
      <c r="H7" s="22"/>
      <c r="L7" s="22"/>
      <c r="M7" s="22"/>
    </row>
    <row r="8" spans="1:13" x14ac:dyDescent="0.35">
      <c r="B8" s="31" t="s">
        <v>26</v>
      </c>
      <c r="F8" s="103" t="s">
        <v>27</v>
      </c>
      <c r="H8" s="22"/>
      <c r="L8" s="22"/>
      <c r="M8" s="22"/>
    </row>
    <row r="9" spans="1:13" x14ac:dyDescent="0.35">
      <c r="B9" s="32" t="s">
        <v>28</v>
      </c>
      <c r="H9" s="22"/>
      <c r="L9" s="22"/>
      <c r="M9" s="22"/>
    </row>
    <row r="10" spans="1:13" x14ac:dyDescent="0.35">
      <c r="B10" s="32" t="s">
        <v>29</v>
      </c>
      <c r="H10" s="22"/>
      <c r="L10" s="22"/>
      <c r="M10" s="22"/>
    </row>
    <row r="11" spans="1:13" ht="15" thickBot="1" x14ac:dyDescent="0.4">
      <c r="B11" s="33" t="s">
        <v>30</v>
      </c>
      <c r="H11" s="22"/>
      <c r="L11" s="22"/>
      <c r="M11" s="22"/>
    </row>
    <row r="12" spans="1:13" x14ac:dyDescent="0.35">
      <c r="B12" s="34"/>
      <c r="H12" s="22"/>
      <c r="L12" s="22"/>
      <c r="M12" s="22"/>
    </row>
    <row r="13" spans="1:13" ht="37" x14ac:dyDescent="0.35">
      <c r="A13" s="35" t="s">
        <v>31</v>
      </c>
      <c r="B13" s="35" t="s">
        <v>24</v>
      </c>
      <c r="C13" s="36"/>
      <c r="D13" s="36"/>
      <c r="E13" s="36"/>
      <c r="F13" s="122"/>
      <c r="G13" s="123"/>
      <c r="H13" s="22"/>
      <c r="L13" s="22"/>
      <c r="M13" s="22"/>
    </row>
    <row r="14" spans="1:13" x14ac:dyDescent="0.35">
      <c r="A14" s="24" t="s">
        <v>32</v>
      </c>
      <c r="B14" s="37" t="s">
        <v>0</v>
      </c>
      <c r="C14" s="98" t="s">
        <v>553</v>
      </c>
      <c r="E14" s="30"/>
      <c r="F14" s="121"/>
      <c r="H14" s="22"/>
      <c r="L14" s="22"/>
      <c r="M14" s="22"/>
    </row>
    <row r="15" spans="1:13" x14ac:dyDescent="0.35">
      <c r="A15" s="24" t="s">
        <v>33</v>
      </c>
      <c r="B15" s="37" t="s">
        <v>34</v>
      </c>
      <c r="C15" s="98" t="s">
        <v>1334</v>
      </c>
      <c r="E15" s="30"/>
      <c r="F15" s="121"/>
      <c r="H15" s="22"/>
      <c r="L15" s="22"/>
      <c r="M15" s="22"/>
    </row>
    <row r="16" spans="1:13" ht="29" x14ac:dyDescent="0.35">
      <c r="A16" s="24" t="s">
        <v>35</v>
      </c>
      <c r="B16" s="37" t="s">
        <v>36</v>
      </c>
      <c r="C16" s="99" t="s">
        <v>1335</v>
      </c>
      <c r="E16" s="30"/>
      <c r="F16" s="121"/>
      <c r="H16" s="22"/>
      <c r="L16" s="22"/>
      <c r="M16" s="22"/>
    </row>
    <row r="17" spans="1:13" x14ac:dyDescent="0.35">
      <c r="A17" s="24" t="s">
        <v>37</v>
      </c>
      <c r="B17" s="37" t="s">
        <v>38</v>
      </c>
      <c r="C17" s="100">
        <v>44104</v>
      </c>
      <c r="E17" s="30"/>
      <c r="F17" s="121"/>
      <c r="H17" s="22"/>
      <c r="L17" s="22"/>
      <c r="M17" s="22"/>
    </row>
    <row r="18" spans="1:13" outlineLevel="1" x14ac:dyDescent="0.35">
      <c r="A18" s="24" t="s">
        <v>39</v>
      </c>
      <c r="B18" s="38" t="s">
        <v>40</v>
      </c>
      <c r="E18" s="30"/>
      <c r="F18" s="121"/>
      <c r="H18" s="22"/>
      <c r="L18" s="22"/>
      <c r="M18" s="22"/>
    </row>
    <row r="19" spans="1:13" outlineLevel="1" x14ac:dyDescent="0.35">
      <c r="A19" s="24" t="s">
        <v>41</v>
      </c>
      <c r="B19" s="38" t="s">
        <v>42</v>
      </c>
      <c r="E19" s="30"/>
      <c r="F19" s="121"/>
      <c r="H19" s="22"/>
      <c r="L19" s="22"/>
      <c r="M19" s="22"/>
    </row>
    <row r="20" spans="1:13" outlineLevel="1" x14ac:dyDescent="0.35">
      <c r="A20" s="24" t="s">
        <v>43</v>
      </c>
      <c r="B20" s="38"/>
      <c r="E20" s="30"/>
      <c r="F20" s="121"/>
      <c r="H20" s="22"/>
      <c r="L20" s="22"/>
      <c r="M20" s="22"/>
    </row>
    <row r="21" spans="1:13" outlineLevel="1" x14ac:dyDescent="0.35">
      <c r="A21" s="24" t="s">
        <v>44</v>
      </c>
      <c r="B21" s="38"/>
      <c r="E21" s="30"/>
      <c r="F21" s="121"/>
      <c r="H21" s="22"/>
      <c r="L21" s="22"/>
      <c r="M21" s="22"/>
    </row>
    <row r="22" spans="1:13" outlineLevel="1" x14ac:dyDescent="0.35">
      <c r="A22" s="24" t="s">
        <v>45</v>
      </c>
      <c r="B22" s="38"/>
      <c r="E22" s="30"/>
      <c r="F22" s="121"/>
      <c r="H22" s="22"/>
      <c r="L22" s="22"/>
      <c r="M22" s="22"/>
    </row>
    <row r="23" spans="1:13" outlineLevel="1" x14ac:dyDescent="0.35">
      <c r="A23" s="24" t="s">
        <v>46</v>
      </c>
      <c r="B23" s="38"/>
      <c r="E23" s="30"/>
      <c r="F23" s="121"/>
      <c r="H23" s="22"/>
      <c r="L23" s="22"/>
      <c r="M23" s="22"/>
    </row>
    <row r="24" spans="1:13" outlineLevel="1" x14ac:dyDescent="0.35">
      <c r="A24" s="24" t="s">
        <v>47</v>
      </c>
      <c r="B24" s="38"/>
      <c r="E24" s="30"/>
      <c r="F24" s="121"/>
      <c r="H24" s="22"/>
      <c r="L24" s="22"/>
      <c r="M24" s="22"/>
    </row>
    <row r="25" spans="1:13" outlineLevel="1" x14ac:dyDescent="0.35">
      <c r="A25" s="24" t="s">
        <v>48</v>
      </c>
      <c r="B25" s="38"/>
      <c r="E25" s="30"/>
      <c r="F25" s="121"/>
      <c r="H25" s="22"/>
      <c r="L25" s="22"/>
      <c r="M25" s="22"/>
    </row>
    <row r="26" spans="1:13" ht="18.5" x14ac:dyDescent="0.35">
      <c r="A26" s="36"/>
      <c r="B26" s="35" t="s">
        <v>25</v>
      </c>
      <c r="C26" s="36"/>
      <c r="D26" s="36"/>
      <c r="E26" s="36"/>
      <c r="F26" s="122"/>
      <c r="G26" s="123"/>
      <c r="H26" s="22"/>
      <c r="L26" s="22"/>
      <c r="M26" s="22"/>
    </row>
    <row r="27" spans="1:13" x14ac:dyDescent="0.35">
      <c r="A27" s="24" t="s">
        <v>49</v>
      </c>
      <c r="B27" s="39" t="s">
        <v>50</v>
      </c>
      <c r="C27" s="24" t="s">
        <v>1336</v>
      </c>
      <c r="D27" s="40"/>
      <c r="E27" s="40"/>
      <c r="F27" s="115"/>
      <c r="H27" s="22"/>
      <c r="L27" s="22"/>
      <c r="M27" s="22"/>
    </row>
    <row r="28" spans="1:13" x14ac:dyDescent="0.35">
      <c r="A28" s="24" t="s">
        <v>51</v>
      </c>
      <c r="B28" s="39" t="s">
        <v>52</v>
      </c>
      <c r="C28" s="24" t="s">
        <v>1336</v>
      </c>
      <c r="D28" s="40"/>
      <c r="E28" s="40"/>
      <c r="F28" s="115"/>
      <c r="H28" s="22"/>
      <c r="L28" s="22"/>
      <c r="M28" s="22"/>
    </row>
    <row r="29" spans="1:13" ht="29" x14ac:dyDescent="0.35">
      <c r="A29" s="24" t="s">
        <v>53</v>
      </c>
      <c r="B29" s="39" t="s">
        <v>54</v>
      </c>
      <c r="C29" s="99" t="s">
        <v>1338</v>
      </c>
      <c r="E29" s="40"/>
      <c r="F29" s="115"/>
      <c r="H29" s="22"/>
      <c r="L29" s="22"/>
      <c r="M29" s="22"/>
    </row>
    <row r="30" spans="1:13" outlineLevel="1" x14ac:dyDescent="0.35">
      <c r="A30" s="24" t="s">
        <v>55</v>
      </c>
      <c r="B30" s="39"/>
      <c r="E30" s="40"/>
      <c r="F30" s="115"/>
      <c r="H30" s="22"/>
      <c r="L30" s="22"/>
      <c r="M30" s="22"/>
    </row>
    <row r="31" spans="1:13" outlineLevel="1" x14ac:dyDescent="0.35">
      <c r="A31" s="24" t="s">
        <v>56</v>
      </c>
      <c r="B31" s="39"/>
      <c r="E31" s="40"/>
      <c r="F31" s="115"/>
      <c r="H31" s="22"/>
      <c r="L31" s="22"/>
      <c r="M31" s="22"/>
    </row>
    <row r="32" spans="1:13" outlineLevel="1" x14ac:dyDescent="0.35">
      <c r="A32" s="24" t="s">
        <v>57</v>
      </c>
      <c r="B32" s="39"/>
      <c r="E32" s="40"/>
      <c r="F32" s="115"/>
      <c r="H32" s="22"/>
      <c r="L32" s="22"/>
      <c r="M32" s="22"/>
    </row>
    <row r="33" spans="1:13" outlineLevel="1" x14ac:dyDescent="0.35">
      <c r="A33" s="24" t="s">
        <v>58</v>
      </c>
      <c r="B33" s="39"/>
      <c r="E33" s="40"/>
      <c r="F33" s="115"/>
      <c r="H33" s="22"/>
      <c r="L33" s="22"/>
      <c r="M33" s="22"/>
    </row>
    <row r="34" spans="1:13" outlineLevel="1" x14ac:dyDescent="0.35">
      <c r="A34" s="24" t="s">
        <v>59</v>
      </c>
      <c r="B34" s="39"/>
      <c r="E34" s="40"/>
      <c r="F34" s="115"/>
      <c r="H34" s="22"/>
      <c r="L34" s="22"/>
      <c r="M34" s="22"/>
    </row>
    <row r="35" spans="1:13" outlineLevel="1" x14ac:dyDescent="0.35">
      <c r="A35" s="24" t="s">
        <v>60</v>
      </c>
      <c r="B35" s="41"/>
      <c r="E35" s="40"/>
      <c r="F35" s="115"/>
      <c r="H35" s="22"/>
      <c r="L35" s="22"/>
      <c r="M35" s="22"/>
    </row>
    <row r="36" spans="1:13" ht="18.5" x14ac:dyDescent="0.35">
      <c r="A36" s="35"/>
      <c r="B36" s="35" t="s">
        <v>26</v>
      </c>
      <c r="C36" s="35"/>
      <c r="D36" s="36"/>
      <c r="E36" s="36"/>
      <c r="F36" s="36"/>
      <c r="G36" s="123"/>
      <c r="H36" s="22"/>
      <c r="L36" s="22"/>
      <c r="M36" s="22"/>
    </row>
    <row r="37" spans="1:13" ht="15" customHeight="1" x14ac:dyDescent="0.35">
      <c r="A37" s="42"/>
      <c r="B37" s="43" t="s">
        <v>1890</v>
      </c>
      <c r="C37" s="42" t="s">
        <v>61</v>
      </c>
      <c r="D37" s="42"/>
      <c r="E37" s="44"/>
      <c r="F37" s="124"/>
      <c r="G37" s="124"/>
      <c r="H37" s="22"/>
      <c r="L37" s="22"/>
      <c r="M37" s="22"/>
    </row>
    <row r="38" spans="1:13" x14ac:dyDescent="0.35">
      <c r="A38" s="24" t="s">
        <v>4</v>
      </c>
      <c r="B38" s="40" t="s">
        <v>1319</v>
      </c>
      <c r="C38" s="101">
        <v>68784.362840920134</v>
      </c>
      <c r="F38" s="115"/>
      <c r="H38" s="22"/>
      <c r="L38" s="22"/>
      <c r="M38" s="22"/>
    </row>
    <row r="39" spans="1:13" x14ac:dyDescent="0.35">
      <c r="A39" s="24" t="s">
        <v>62</v>
      </c>
      <c r="B39" s="40" t="s">
        <v>63</v>
      </c>
      <c r="C39" s="101">
        <v>58586.398000000001</v>
      </c>
      <c r="F39" s="115"/>
      <c r="H39" s="22"/>
      <c r="L39" s="22"/>
      <c r="M39" s="22"/>
    </row>
    <row r="40" spans="1:13" outlineLevel="1" x14ac:dyDescent="0.35">
      <c r="A40" s="24" t="s">
        <v>64</v>
      </c>
      <c r="B40" s="46" t="s">
        <v>65</v>
      </c>
      <c r="C40" s="24" t="s">
        <v>1143</v>
      </c>
      <c r="F40" s="115"/>
      <c r="H40" s="22"/>
      <c r="L40" s="22"/>
      <c r="M40" s="22"/>
    </row>
    <row r="41" spans="1:13" outlineLevel="1" x14ac:dyDescent="0.35">
      <c r="A41" s="24" t="s">
        <v>66</v>
      </c>
      <c r="B41" s="46" t="s">
        <v>67</v>
      </c>
      <c r="C41" s="24" t="s">
        <v>1143</v>
      </c>
      <c r="F41" s="115"/>
      <c r="H41" s="22"/>
      <c r="L41" s="22"/>
      <c r="M41" s="22"/>
    </row>
    <row r="42" spans="1:13" outlineLevel="1" x14ac:dyDescent="0.35">
      <c r="A42" s="24" t="s">
        <v>68</v>
      </c>
      <c r="B42" s="40"/>
      <c r="F42" s="115"/>
      <c r="H42" s="22"/>
      <c r="L42" s="22"/>
      <c r="M42" s="22"/>
    </row>
    <row r="43" spans="1:13" outlineLevel="1" x14ac:dyDescent="0.35">
      <c r="A43" s="24" t="s">
        <v>69</v>
      </c>
      <c r="B43" s="40"/>
      <c r="F43" s="115"/>
      <c r="H43" s="22"/>
      <c r="L43" s="22"/>
      <c r="M43" s="22"/>
    </row>
    <row r="44" spans="1:13" ht="15" customHeight="1" x14ac:dyDescent="0.35">
      <c r="A44" s="42"/>
      <c r="B44" s="43" t="s">
        <v>70</v>
      </c>
      <c r="C44" s="97" t="s">
        <v>1320</v>
      </c>
      <c r="D44" s="42" t="s">
        <v>71</v>
      </c>
      <c r="E44" s="44"/>
      <c r="F44" s="124" t="s">
        <v>72</v>
      </c>
      <c r="G44" s="124" t="s">
        <v>73</v>
      </c>
      <c r="H44" s="22"/>
      <c r="L44" s="22"/>
      <c r="M44" s="22"/>
    </row>
    <row r="45" spans="1:13" x14ac:dyDescent="0.35">
      <c r="A45" s="24" t="s">
        <v>8</v>
      </c>
      <c r="B45" s="47" t="s">
        <v>74</v>
      </c>
      <c r="C45" s="102">
        <v>1.05</v>
      </c>
      <c r="D45" s="103" t="s">
        <v>1969</v>
      </c>
      <c r="F45" s="103">
        <v>0.05</v>
      </c>
      <c r="G45" s="125" t="s">
        <v>1143</v>
      </c>
      <c r="H45" s="22"/>
      <c r="L45" s="22"/>
      <c r="M45" s="22"/>
    </row>
    <row r="46" spans="1:13" hidden="1" outlineLevel="1" x14ac:dyDescent="0.35">
      <c r="A46" s="24" t="s">
        <v>75</v>
      </c>
      <c r="B46" s="38" t="s">
        <v>76</v>
      </c>
      <c r="C46" s="24" t="s">
        <v>1146</v>
      </c>
      <c r="F46" s="24"/>
      <c r="G46" s="103"/>
      <c r="H46" s="22"/>
      <c r="L46" s="22"/>
      <c r="M46" s="22"/>
    </row>
    <row r="47" spans="1:13" hidden="1" outlineLevel="1" x14ac:dyDescent="0.35">
      <c r="A47" s="24" t="s">
        <v>77</v>
      </c>
      <c r="B47" s="38" t="s">
        <v>78</v>
      </c>
      <c r="C47" s="24" t="s">
        <v>1146</v>
      </c>
      <c r="F47" s="24"/>
      <c r="G47" s="103"/>
      <c r="H47" s="22"/>
      <c r="L47" s="22"/>
      <c r="M47" s="22"/>
    </row>
    <row r="48" spans="1:13" hidden="1" outlineLevel="1" x14ac:dyDescent="0.35">
      <c r="A48" s="24" t="s">
        <v>79</v>
      </c>
      <c r="B48" s="38"/>
      <c r="F48" s="24"/>
      <c r="G48" s="103"/>
      <c r="H48" s="22"/>
      <c r="L48" s="22"/>
      <c r="M48" s="22"/>
    </row>
    <row r="49" spans="1:13" hidden="1" outlineLevel="1" x14ac:dyDescent="0.35">
      <c r="A49" s="24" t="s">
        <v>80</v>
      </c>
      <c r="B49" s="38"/>
      <c r="F49" s="24"/>
      <c r="G49" s="103"/>
      <c r="H49" s="22"/>
      <c r="L49" s="22"/>
      <c r="M49" s="22"/>
    </row>
    <row r="50" spans="1:13" hidden="1" outlineLevel="1" x14ac:dyDescent="0.35">
      <c r="A50" s="24" t="s">
        <v>81</v>
      </c>
      <c r="B50" s="38"/>
      <c r="F50" s="24"/>
      <c r="G50" s="103"/>
      <c r="H50" s="22"/>
      <c r="L50" s="22"/>
      <c r="M50" s="22"/>
    </row>
    <row r="51" spans="1:13" hidden="1" outlineLevel="1" x14ac:dyDescent="0.35">
      <c r="A51" s="24" t="s">
        <v>82</v>
      </c>
      <c r="B51" s="38"/>
      <c r="F51" s="24"/>
      <c r="G51" s="103"/>
      <c r="H51" s="22"/>
      <c r="L51" s="22"/>
      <c r="M51" s="22"/>
    </row>
    <row r="52" spans="1:13" ht="15" customHeight="1" collapsed="1" x14ac:dyDescent="0.35">
      <c r="A52" s="42"/>
      <c r="B52" s="43" t="s">
        <v>1891</v>
      </c>
      <c r="C52" s="42" t="s">
        <v>61</v>
      </c>
      <c r="D52" s="42"/>
      <c r="E52" s="44"/>
      <c r="F52" s="45" t="s">
        <v>83</v>
      </c>
      <c r="G52" s="124"/>
      <c r="H52" s="22"/>
      <c r="L52" s="22"/>
      <c r="M52" s="22"/>
    </row>
    <row r="53" spans="1:13" x14ac:dyDescent="0.35">
      <c r="A53" s="24" t="s">
        <v>84</v>
      </c>
      <c r="B53" s="40" t="s">
        <v>85</v>
      </c>
      <c r="C53" s="101">
        <v>36917.043840920123</v>
      </c>
      <c r="E53" s="49"/>
      <c r="F53" s="50">
        <f>IF($C$58=0,"",IF(C53="[for completion]","",C53/$C$58))</f>
        <v>0.5367069245999907</v>
      </c>
      <c r="G53" s="115"/>
      <c r="H53" s="22"/>
      <c r="L53" s="22"/>
      <c r="M53" s="22"/>
    </row>
    <row r="54" spans="1:13" x14ac:dyDescent="0.35">
      <c r="A54" s="24" t="s">
        <v>86</v>
      </c>
      <c r="B54" s="40" t="s">
        <v>87</v>
      </c>
      <c r="C54" s="101">
        <v>22833.350999999999</v>
      </c>
      <c r="E54" s="49"/>
      <c r="F54" s="50">
        <f>IF($C$58=0,"",IF(C54="[for completion]","",C54/$C$58))</f>
        <v>0.33195555002533705</v>
      </c>
      <c r="G54" s="115"/>
      <c r="H54" s="22"/>
      <c r="L54" s="22"/>
      <c r="M54" s="22"/>
    </row>
    <row r="55" spans="1:13" x14ac:dyDescent="0.35">
      <c r="A55" s="24" t="s">
        <v>88</v>
      </c>
      <c r="B55" s="40" t="s">
        <v>89</v>
      </c>
      <c r="C55" s="101">
        <v>0</v>
      </c>
      <c r="E55" s="49"/>
      <c r="F55" s="50">
        <f>IF($C$58=0,"",IF(C55="[for completion]","",C55/$C$58))</f>
        <v>0</v>
      </c>
      <c r="G55" s="115"/>
      <c r="H55" s="22"/>
      <c r="L55" s="22"/>
      <c r="M55" s="22"/>
    </row>
    <row r="56" spans="1:13" x14ac:dyDescent="0.35">
      <c r="A56" s="24" t="s">
        <v>90</v>
      </c>
      <c r="B56" s="40" t="s">
        <v>1887</v>
      </c>
      <c r="C56" s="101">
        <v>8156.4180000000015</v>
      </c>
      <c r="E56" s="49"/>
      <c r="F56" s="50">
        <f>IF($C$58=0,"",IF(C56="[for completion]","",C56/$C$58))</f>
        <v>0.11857953847538893</v>
      </c>
      <c r="G56" s="115"/>
      <c r="H56" s="22"/>
      <c r="L56" s="22"/>
      <c r="M56" s="22"/>
    </row>
    <row r="57" spans="1:13" x14ac:dyDescent="0.35">
      <c r="A57" s="24" t="s">
        <v>91</v>
      </c>
      <c r="B57" s="24" t="s">
        <v>92</v>
      </c>
      <c r="C57" s="101">
        <v>877.55</v>
      </c>
      <c r="E57" s="49"/>
      <c r="F57" s="50">
        <f>IF($C$58=0,"",IF(C57="[for completion]","",C57/$C$58))</f>
        <v>1.2757986899283182E-2</v>
      </c>
      <c r="G57" s="115"/>
      <c r="H57" s="22"/>
      <c r="L57" s="22"/>
      <c r="M57" s="22"/>
    </row>
    <row r="58" spans="1:13" x14ac:dyDescent="0.35">
      <c r="A58" s="24" t="s">
        <v>93</v>
      </c>
      <c r="B58" s="51" t="s">
        <v>94</v>
      </c>
      <c r="C58" s="49">
        <f>SUM(C53:C57)</f>
        <v>68784.362840920134</v>
      </c>
      <c r="D58" s="49"/>
      <c r="E58" s="49"/>
      <c r="F58" s="52">
        <v>1</v>
      </c>
      <c r="G58" s="115"/>
      <c r="H58" s="22"/>
      <c r="L58" s="22"/>
      <c r="M58" s="22"/>
    </row>
    <row r="59" spans="1:13" outlineLevel="1" x14ac:dyDescent="0.35">
      <c r="A59" s="24" t="s">
        <v>95</v>
      </c>
      <c r="B59" s="636"/>
      <c r="C59" s="636"/>
      <c r="E59" s="49"/>
      <c r="F59" s="50"/>
      <c r="G59" s="115"/>
      <c r="H59" s="22"/>
      <c r="L59" s="22"/>
      <c r="M59" s="22"/>
    </row>
    <row r="60" spans="1:13" outlineLevel="1" x14ac:dyDescent="0.35">
      <c r="A60" s="24" t="s">
        <v>97</v>
      </c>
      <c r="B60" s="53"/>
      <c r="E60" s="49"/>
      <c r="F60" s="50"/>
      <c r="G60" s="115"/>
      <c r="H60" s="22"/>
      <c r="L60" s="22"/>
      <c r="M60" s="22"/>
    </row>
    <row r="61" spans="1:13" outlineLevel="1" x14ac:dyDescent="0.35">
      <c r="A61" s="24" t="s">
        <v>98</v>
      </c>
      <c r="B61" s="53"/>
      <c r="E61" s="49"/>
      <c r="F61" s="50"/>
      <c r="G61" s="115"/>
      <c r="H61" s="22"/>
      <c r="L61" s="22"/>
      <c r="M61" s="22"/>
    </row>
    <row r="62" spans="1:13" outlineLevel="1" x14ac:dyDescent="0.35">
      <c r="A62" s="24" t="s">
        <v>99</v>
      </c>
      <c r="B62" s="53"/>
      <c r="E62" s="49"/>
      <c r="F62" s="50"/>
      <c r="G62" s="115"/>
      <c r="H62" s="22"/>
      <c r="L62" s="22"/>
      <c r="M62" s="22"/>
    </row>
    <row r="63" spans="1:13" outlineLevel="1" x14ac:dyDescent="0.35">
      <c r="A63" s="24" t="s">
        <v>100</v>
      </c>
      <c r="B63" s="53"/>
      <c r="E63" s="49"/>
      <c r="F63" s="50"/>
      <c r="G63" s="115"/>
      <c r="H63" s="22"/>
      <c r="L63" s="22"/>
      <c r="M63" s="22"/>
    </row>
    <row r="64" spans="1:13" outlineLevel="1" x14ac:dyDescent="0.35">
      <c r="A64" s="24" t="s">
        <v>101</v>
      </c>
      <c r="B64" s="53"/>
      <c r="C64" s="54"/>
      <c r="D64" s="54"/>
      <c r="E64" s="54"/>
      <c r="F64" s="50"/>
      <c r="G64" s="116"/>
      <c r="H64" s="22"/>
      <c r="L64" s="22"/>
      <c r="M64" s="22"/>
    </row>
    <row r="65" spans="1:13" ht="15" customHeight="1" x14ac:dyDescent="0.35">
      <c r="A65" s="42"/>
      <c r="B65" s="43" t="s">
        <v>1883</v>
      </c>
      <c r="C65" s="97" t="s">
        <v>1764</v>
      </c>
      <c r="D65" s="97" t="s">
        <v>1765</v>
      </c>
      <c r="E65" s="44"/>
      <c r="F65" s="45" t="s">
        <v>102</v>
      </c>
      <c r="G65" s="126" t="s">
        <v>103</v>
      </c>
      <c r="H65" s="22"/>
      <c r="L65" s="22"/>
      <c r="M65" s="22"/>
    </row>
    <row r="66" spans="1:13" x14ac:dyDescent="0.35">
      <c r="A66" s="24" t="s">
        <v>104</v>
      </c>
      <c r="B66" s="40" t="s">
        <v>105</v>
      </c>
      <c r="C66" s="105">
        <v>8.4606691647672712</v>
      </c>
      <c r="D66" s="105">
        <v>6.1765670503930634</v>
      </c>
      <c r="E66" s="37"/>
      <c r="F66" s="496"/>
      <c r="G66" s="119"/>
      <c r="H66" s="22"/>
      <c r="L66" s="22"/>
      <c r="M66" s="22"/>
    </row>
    <row r="67" spans="1:13" x14ac:dyDescent="0.35">
      <c r="B67" s="40"/>
      <c r="E67" s="37"/>
      <c r="F67" s="496"/>
      <c r="G67" s="119"/>
      <c r="H67" s="22"/>
      <c r="L67" s="22"/>
      <c r="M67" s="22"/>
    </row>
    <row r="68" spans="1:13" x14ac:dyDescent="0.35">
      <c r="B68" s="40" t="s">
        <v>1325</v>
      </c>
      <c r="C68" s="37"/>
      <c r="D68" s="37"/>
      <c r="E68" s="37"/>
      <c r="F68" s="55"/>
      <c r="G68" s="119"/>
      <c r="H68" s="22"/>
      <c r="L68" s="22"/>
      <c r="M68" s="22"/>
    </row>
    <row r="69" spans="1:13" x14ac:dyDescent="0.35">
      <c r="B69" s="40" t="s">
        <v>106</v>
      </c>
      <c r="E69" s="37"/>
      <c r="F69" s="55"/>
      <c r="G69" s="119"/>
      <c r="H69" s="22"/>
      <c r="L69" s="22"/>
      <c r="M69" s="22"/>
    </row>
    <row r="70" spans="1:13" x14ac:dyDescent="0.35">
      <c r="A70" s="24" t="s">
        <v>107</v>
      </c>
      <c r="B70" s="20" t="s">
        <v>108</v>
      </c>
      <c r="C70" s="101">
        <v>11921.427788756897</v>
      </c>
      <c r="D70" s="101">
        <v>14907.046591369726</v>
      </c>
      <c r="E70" s="20"/>
      <c r="F70" s="115">
        <f t="shared" ref="F70:F76" si="0">IF($C$77=0,"",IF(C70="[for completion]","",C70/$C$77))</f>
        <v>0.17761276217937499</v>
      </c>
      <c r="G70" s="115">
        <f>IF($D$77=0,"",IF(D70="[Mark as ND1 if not relevant]","",D70/$D$77))</f>
        <v>0.22209434708205372</v>
      </c>
      <c r="H70" s="22"/>
      <c r="L70" s="22"/>
      <c r="M70" s="22"/>
    </row>
    <row r="71" spans="1:13" x14ac:dyDescent="0.35">
      <c r="A71" s="24" t="s">
        <v>109</v>
      </c>
      <c r="B71" s="20" t="s">
        <v>110</v>
      </c>
      <c r="C71" s="101">
        <v>3673.5165023308664</v>
      </c>
      <c r="D71" s="101">
        <v>6031.8178758109498</v>
      </c>
      <c r="E71" s="20"/>
      <c r="F71" s="115">
        <f t="shared" si="0"/>
        <v>5.4730307850024487E-2</v>
      </c>
      <c r="G71" s="115">
        <f t="shared" ref="G71:G76" si="1">IF($D$77=0,"",IF(D71="[Mark as ND1 if not relevant]","",D71/$D$77))</f>
        <v>8.9865731929868589E-2</v>
      </c>
      <c r="H71" s="22"/>
      <c r="L71" s="22"/>
      <c r="M71" s="22"/>
    </row>
    <row r="72" spans="1:13" x14ac:dyDescent="0.35">
      <c r="A72" s="24" t="s">
        <v>111</v>
      </c>
      <c r="B72" s="20" t="s">
        <v>112</v>
      </c>
      <c r="C72" s="101">
        <v>3684.279957036521</v>
      </c>
      <c r="D72" s="101">
        <v>5505.4425446616206</v>
      </c>
      <c r="E72" s="20"/>
      <c r="F72" s="115">
        <f t="shared" si="0"/>
        <v>5.4890668417125928E-2</v>
      </c>
      <c r="G72" s="115">
        <f t="shared" si="1"/>
        <v>8.2023468556291224E-2</v>
      </c>
      <c r="H72" s="22"/>
      <c r="L72" s="22"/>
      <c r="M72" s="22"/>
    </row>
    <row r="73" spans="1:13" x14ac:dyDescent="0.35">
      <c r="A73" s="24" t="s">
        <v>113</v>
      </c>
      <c r="B73" s="20" t="s">
        <v>114</v>
      </c>
      <c r="C73" s="101">
        <v>3790.0967261796441</v>
      </c>
      <c r="D73" s="101">
        <v>5179.2065602909424</v>
      </c>
      <c r="E73" s="20"/>
      <c r="F73" s="115">
        <f t="shared" si="0"/>
        <v>5.6467191714958787E-2</v>
      </c>
      <c r="G73" s="115">
        <f t="shared" si="1"/>
        <v>7.7163004245042341E-2</v>
      </c>
      <c r="H73" s="22"/>
      <c r="L73" s="22"/>
      <c r="M73" s="22"/>
    </row>
    <row r="74" spans="1:13" x14ac:dyDescent="0.35">
      <c r="A74" s="24" t="s">
        <v>115</v>
      </c>
      <c r="B74" s="20" t="s">
        <v>116</v>
      </c>
      <c r="C74" s="101">
        <v>3284.2427509789804</v>
      </c>
      <c r="D74" s="101">
        <v>4219.5872794214529</v>
      </c>
      <c r="E74" s="20"/>
      <c r="F74" s="115">
        <f t="shared" si="0"/>
        <v>4.8930668121741135E-2</v>
      </c>
      <c r="G74" s="115">
        <f t="shared" si="1"/>
        <v>6.2866006088784732E-2</v>
      </c>
      <c r="H74" s="22"/>
      <c r="L74" s="22"/>
      <c r="M74" s="22"/>
    </row>
    <row r="75" spans="1:13" x14ac:dyDescent="0.35">
      <c r="A75" s="24" t="s">
        <v>117</v>
      </c>
      <c r="B75" s="20" t="s">
        <v>118</v>
      </c>
      <c r="C75" s="101">
        <v>15409.457328474349</v>
      </c>
      <c r="D75" s="101">
        <v>15370.333582661504</v>
      </c>
      <c r="E75" s="20"/>
      <c r="F75" s="115">
        <f t="shared" si="0"/>
        <v>0.22957957119672601</v>
      </c>
      <c r="G75" s="115">
        <f t="shared" si="1"/>
        <v>0.22899668157278549</v>
      </c>
      <c r="H75" s="22"/>
      <c r="L75" s="22"/>
      <c r="M75" s="22"/>
    </row>
    <row r="76" spans="1:13" x14ac:dyDescent="0.35">
      <c r="A76" s="24" t="s">
        <v>119</v>
      </c>
      <c r="B76" s="20" t="s">
        <v>120</v>
      </c>
      <c r="C76" s="101">
        <v>25357.312206513678</v>
      </c>
      <c r="D76" s="101">
        <v>15906.898826054738</v>
      </c>
      <c r="E76" s="20"/>
      <c r="F76" s="115">
        <f t="shared" si="0"/>
        <v>0.37778883052004858</v>
      </c>
      <c r="G76" s="115">
        <f t="shared" si="1"/>
        <v>0.23699076052517398</v>
      </c>
      <c r="H76" s="22"/>
      <c r="L76" s="22"/>
      <c r="M76" s="22"/>
    </row>
    <row r="77" spans="1:13" x14ac:dyDescent="0.35">
      <c r="A77" s="24" t="s">
        <v>121</v>
      </c>
      <c r="B77" s="56" t="s">
        <v>94</v>
      </c>
      <c r="C77" s="49">
        <f>SUM(C70:C76)</f>
        <v>67120.333260270942</v>
      </c>
      <c r="D77" s="49">
        <f>SUM(D70:D76)</f>
        <v>67120.333260270927</v>
      </c>
      <c r="E77" s="40"/>
      <c r="F77" s="116">
        <f t="shared" ref="F77" si="2">SUM(F70:F76)</f>
        <v>0.99999999999999978</v>
      </c>
      <c r="G77" s="116">
        <f>SUM(G70:G76)</f>
        <v>1</v>
      </c>
      <c r="H77" s="22"/>
      <c r="L77" s="22"/>
      <c r="M77" s="22"/>
    </row>
    <row r="78" spans="1:13" hidden="1" outlineLevel="1" x14ac:dyDescent="0.35">
      <c r="A78" s="24" t="s">
        <v>122</v>
      </c>
      <c r="B78" s="57" t="s">
        <v>123</v>
      </c>
      <c r="C78" s="49"/>
      <c r="D78" s="49"/>
      <c r="E78" s="40"/>
      <c r="F78" s="115">
        <f>IF($C$77=0,"",IF(C78="[for completion]","",C78/$C$77))</f>
        <v>0</v>
      </c>
      <c r="G78" s="115">
        <f t="shared" ref="G78:G82" si="3">IF($D$77=0,"",IF(D78="[for completion]","",D78/$D$77))</f>
        <v>0</v>
      </c>
      <c r="H78" s="22"/>
      <c r="L78" s="22"/>
      <c r="M78" s="22"/>
    </row>
    <row r="79" spans="1:13" hidden="1" outlineLevel="1" x14ac:dyDescent="0.35">
      <c r="A79" s="24" t="s">
        <v>124</v>
      </c>
      <c r="B79" s="57" t="s">
        <v>125</v>
      </c>
      <c r="C79" s="49"/>
      <c r="D79" s="49"/>
      <c r="E79" s="40"/>
      <c r="F79" s="115">
        <f t="shared" ref="F79:F82" si="4">IF($C$77=0,"",IF(C79="[for completion]","",C79/$C$77))</f>
        <v>0</v>
      </c>
      <c r="G79" s="115">
        <f t="shared" si="3"/>
        <v>0</v>
      </c>
      <c r="H79" s="22"/>
      <c r="L79" s="22"/>
      <c r="M79" s="22"/>
    </row>
    <row r="80" spans="1:13" hidden="1" outlineLevel="1" x14ac:dyDescent="0.35">
      <c r="A80" s="24" t="s">
        <v>126</v>
      </c>
      <c r="B80" s="57" t="s">
        <v>127</v>
      </c>
      <c r="C80" s="49"/>
      <c r="D80" s="49"/>
      <c r="E80" s="40"/>
      <c r="F80" s="115">
        <f t="shared" si="4"/>
        <v>0</v>
      </c>
      <c r="G80" s="115">
        <f t="shared" si="3"/>
        <v>0</v>
      </c>
      <c r="H80" s="22"/>
      <c r="L80" s="22"/>
      <c r="M80" s="22"/>
    </row>
    <row r="81" spans="1:13" hidden="1" outlineLevel="1" x14ac:dyDescent="0.35">
      <c r="A81" s="24" t="s">
        <v>128</v>
      </c>
      <c r="B81" s="57" t="s">
        <v>129</v>
      </c>
      <c r="C81" s="49"/>
      <c r="D81" s="49"/>
      <c r="E81" s="40"/>
      <c r="F81" s="115">
        <f t="shared" si="4"/>
        <v>0</v>
      </c>
      <c r="G81" s="115">
        <f t="shared" si="3"/>
        <v>0</v>
      </c>
      <c r="H81" s="22"/>
      <c r="L81" s="22"/>
      <c r="M81" s="22"/>
    </row>
    <row r="82" spans="1:13" hidden="1" outlineLevel="1" x14ac:dyDescent="0.35">
      <c r="A82" s="24" t="s">
        <v>130</v>
      </c>
      <c r="B82" s="57" t="s">
        <v>131</v>
      </c>
      <c r="C82" s="49"/>
      <c r="D82" s="49"/>
      <c r="E82" s="40"/>
      <c r="F82" s="115">
        <f t="shared" si="4"/>
        <v>0</v>
      </c>
      <c r="G82" s="115">
        <f t="shared" si="3"/>
        <v>0</v>
      </c>
      <c r="H82" s="22"/>
      <c r="L82" s="22"/>
      <c r="M82" s="22"/>
    </row>
    <row r="83" spans="1:13" hidden="1" outlineLevel="1" x14ac:dyDescent="0.35">
      <c r="A83" s="24" t="s">
        <v>132</v>
      </c>
      <c r="B83" s="57"/>
      <c r="C83" s="49"/>
      <c r="D83" s="49"/>
      <c r="E83" s="40"/>
      <c r="F83" s="115"/>
      <c r="G83" s="115"/>
      <c r="H83" s="22"/>
      <c r="L83" s="22"/>
      <c r="M83" s="22"/>
    </row>
    <row r="84" spans="1:13" hidden="1" outlineLevel="1" x14ac:dyDescent="0.35">
      <c r="A84" s="24" t="s">
        <v>133</v>
      </c>
      <c r="B84" s="57"/>
      <c r="C84" s="49"/>
      <c r="D84" s="49"/>
      <c r="E84" s="40"/>
      <c r="F84" s="115"/>
      <c r="G84" s="115"/>
      <c r="H84" s="22"/>
      <c r="L84" s="22"/>
      <c r="M84" s="22"/>
    </row>
    <row r="85" spans="1:13" hidden="1" outlineLevel="1" x14ac:dyDescent="0.35">
      <c r="A85" s="24" t="s">
        <v>134</v>
      </c>
      <c r="B85" s="57"/>
      <c r="C85" s="49"/>
      <c r="D85" s="49"/>
      <c r="E85" s="40"/>
      <c r="F85" s="115"/>
      <c r="G85" s="115"/>
      <c r="H85" s="22"/>
      <c r="L85" s="22"/>
      <c r="M85" s="22"/>
    </row>
    <row r="86" spans="1:13" hidden="1" outlineLevel="1" x14ac:dyDescent="0.35">
      <c r="A86" s="24" t="s">
        <v>135</v>
      </c>
      <c r="B86" s="56"/>
      <c r="C86" s="49"/>
      <c r="D86" s="49"/>
      <c r="E86" s="40"/>
      <c r="F86" s="115"/>
      <c r="G86" s="115"/>
      <c r="H86" s="22"/>
      <c r="L86" s="22"/>
      <c r="M86" s="22"/>
    </row>
    <row r="87" spans="1:13" hidden="1" outlineLevel="1" x14ac:dyDescent="0.35">
      <c r="A87" s="24" t="s">
        <v>136</v>
      </c>
      <c r="B87" s="57"/>
      <c r="C87" s="49"/>
      <c r="D87" s="49"/>
      <c r="E87" s="40"/>
      <c r="F87" s="115"/>
      <c r="G87" s="115"/>
      <c r="H87" s="22"/>
      <c r="L87" s="22"/>
      <c r="M87" s="22"/>
    </row>
    <row r="88" spans="1:13" ht="15" customHeight="1" collapsed="1" x14ac:dyDescent="0.35">
      <c r="A88" s="42"/>
      <c r="B88" s="43" t="s">
        <v>1884</v>
      </c>
      <c r="C88" s="97" t="s">
        <v>1331</v>
      </c>
      <c r="D88" s="97" t="s">
        <v>1332</v>
      </c>
      <c r="E88" s="44"/>
      <c r="F88" s="124" t="s">
        <v>137</v>
      </c>
      <c r="G88" s="127" t="s">
        <v>138</v>
      </c>
      <c r="H88" s="22"/>
      <c r="L88" s="22"/>
      <c r="M88" s="22"/>
    </row>
    <row r="89" spans="1:13" x14ac:dyDescent="0.35">
      <c r="A89" s="24" t="s">
        <v>139</v>
      </c>
      <c r="B89" s="40" t="s">
        <v>105</v>
      </c>
      <c r="C89" s="106">
        <v>6.7495731951824132</v>
      </c>
      <c r="D89" s="106">
        <v>6.7495731951824132</v>
      </c>
      <c r="E89" s="37"/>
      <c r="F89" s="118"/>
      <c r="G89" s="119"/>
      <c r="H89" s="22"/>
      <c r="L89" s="22"/>
      <c r="M89" s="22"/>
    </row>
    <row r="90" spans="1:13" x14ac:dyDescent="0.35">
      <c r="B90" s="40"/>
      <c r="E90" s="37"/>
      <c r="F90" s="118"/>
      <c r="G90" s="119"/>
      <c r="H90" s="22"/>
      <c r="L90" s="22"/>
      <c r="M90" s="22"/>
    </row>
    <row r="91" spans="1:13" x14ac:dyDescent="0.35">
      <c r="B91" s="40" t="s">
        <v>1326</v>
      </c>
      <c r="C91" s="37"/>
      <c r="D91" s="37"/>
      <c r="E91" s="37"/>
      <c r="F91" s="119"/>
      <c r="G91" s="119"/>
      <c r="H91" s="22"/>
      <c r="L91" s="22"/>
      <c r="M91" s="22"/>
    </row>
    <row r="92" spans="1:13" x14ac:dyDescent="0.35">
      <c r="A92" s="24" t="s">
        <v>140</v>
      </c>
      <c r="B92" s="40" t="s">
        <v>106</v>
      </c>
      <c r="E92" s="37"/>
      <c r="F92" s="119"/>
      <c r="G92" s="119"/>
      <c r="H92" s="22"/>
      <c r="L92" s="22"/>
      <c r="M92" s="22"/>
    </row>
    <row r="93" spans="1:13" x14ac:dyDescent="0.35">
      <c r="A93" s="24" t="s">
        <v>141</v>
      </c>
      <c r="B93" s="20" t="s">
        <v>108</v>
      </c>
      <c r="C93" s="101">
        <v>7370.7829999999994</v>
      </c>
      <c r="D93" s="101">
        <v>7370.7829999999994</v>
      </c>
      <c r="E93" s="20"/>
      <c r="F93" s="115">
        <f>IF($C$100=0,"",IF(C93="[for completion]","",C93/$C$100))</f>
        <v>0.12593866020626115</v>
      </c>
      <c r="G93" s="115">
        <f>IF($D$100=0,"",IF(D93="[Mark as ND1 if not relevant]","",D93/$D$100))</f>
        <v>0.12593866020626115</v>
      </c>
      <c r="H93" s="22"/>
      <c r="L93" s="22"/>
      <c r="M93" s="22"/>
    </row>
    <row r="94" spans="1:13" x14ac:dyDescent="0.35">
      <c r="A94" s="24" t="s">
        <v>142</v>
      </c>
      <c r="B94" s="20" t="s">
        <v>110</v>
      </c>
      <c r="C94" s="101">
        <v>7396.9709999999995</v>
      </c>
      <c r="D94" s="101">
        <v>7396.9709999999995</v>
      </c>
      <c r="E94" s="20"/>
      <c r="F94" s="115">
        <f t="shared" ref="F94:F99" si="5">IF($C$100=0,"",IF(C94="[for completion]","",C94/$C$100))</f>
        <v>0.12638611356820134</v>
      </c>
      <c r="G94" s="115">
        <f t="shared" ref="G94:G99" si="6">IF($D$100=0,"",IF(D94="[Mark as ND1 if not relevant]","",D94/$D$100))</f>
        <v>0.12638611356820134</v>
      </c>
      <c r="H94" s="22"/>
      <c r="L94" s="22"/>
      <c r="M94" s="22"/>
    </row>
    <row r="95" spans="1:13" x14ac:dyDescent="0.35">
      <c r="A95" s="24" t="s">
        <v>143</v>
      </c>
      <c r="B95" s="20" t="s">
        <v>112</v>
      </c>
      <c r="C95" s="101">
        <v>6259.3289999999997</v>
      </c>
      <c r="D95" s="101">
        <v>6259.3289999999997</v>
      </c>
      <c r="E95" s="20"/>
      <c r="F95" s="115">
        <f t="shared" si="5"/>
        <v>0.10694813672444251</v>
      </c>
      <c r="G95" s="115">
        <f t="shared" si="6"/>
        <v>0.10694813672444251</v>
      </c>
      <c r="H95" s="22"/>
      <c r="L95" s="22"/>
      <c r="M95" s="22"/>
    </row>
    <row r="96" spans="1:13" x14ac:dyDescent="0.35">
      <c r="A96" s="24" t="s">
        <v>144</v>
      </c>
      <c r="B96" s="20" t="s">
        <v>114</v>
      </c>
      <c r="C96" s="101">
        <v>4277.6040000000003</v>
      </c>
      <c r="D96" s="101">
        <v>4277.6040000000003</v>
      </c>
      <c r="E96" s="20"/>
      <c r="F96" s="115">
        <f t="shared" si="5"/>
        <v>7.3087990333312439E-2</v>
      </c>
      <c r="G96" s="115">
        <f t="shared" si="6"/>
        <v>7.3087990333312439E-2</v>
      </c>
      <c r="H96" s="22"/>
      <c r="L96" s="22"/>
      <c r="M96" s="22"/>
    </row>
    <row r="97" spans="1:14" x14ac:dyDescent="0.35">
      <c r="A97" s="24" t="s">
        <v>145</v>
      </c>
      <c r="B97" s="20" t="s">
        <v>116</v>
      </c>
      <c r="C97" s="101">
        <v>3722.998</v>
      </c>
      <c r="D97" s="101">
        <v>3722.998</v>
      </c>
      <c r="E97" s="20"/>
      <c r="F97" s="115">
        <f t="shared" si="5"/>
        <v>6.3611882220734203E-2</v>
      </c>
      <c r="G97" s="115">
        <f t="shared" si="6"/>
        <v>6.3611882220734203E-2</v>
      </c>
      <c r="H97" s="22"/>
      <c r="L97" s="22"/>
      <c r="M97" s="22"/>
    </row>
    <row r="98" spans="1:14" x14ac:dyDescent="0.35">
      <c r="A98" s="24" t="s">
        <v>146</v>
      </c>
      <c r="B98" s="20" t="s">
        <v>118</v>
      </c>
      <c r="C98" s="101">
        <v>17348.669000000002</v>
      </c>
      <c r="D98" s="101">
        <v>17348.669000000002</v>
      </c>
      <c r="E98" s="20"/>
      <c r="F98" s="115">
        <f t="shared" si="5"/>
        <v>0.29642279934464183</v>
      </c>
      <c r="G98" s="115">
        <f t="shared" si="6"/>
        <v>0.29642279934464183</v>
      </c>
      <c r="H98" s="22"/>
      <c r="L98" s="22"/>
      <c r="M98" s="22"/>
    </row>
    <row r="99" spans="1:14" x14ac:dyDescent="0.35">
      <c r="A99" s="24" t="s">
        <v>147</v>
      </c>
      <c r="B99" s="20" t="s">
        <v>120</v>
      </c>
      <c r="C99" s="101">
        <v>12150.415999999999</v>
      </c>
      <c r="D99" s="101">
        <v>12150.415999999999</v>
      </c>
      <c r="E99" s="20"/>
      <c r="F99" s="115">
        <f t="shared" si="5"/>
        <v>0.20760441760240655</v>
      </c>
      <c r="G99" s="115">
        <f t="shared" si="6"/>
        <v>0.20760441760240655</v>
      </c>
      <c r="H99" s="22"/>
      <c r="L99" s="22"/>
      <c r="M99" s="22"/>
    </row>
    <row r="100" spans="1:14" x14ac:dyDescent="0.35">
      <c r="A100" s="24" t="s">
        <v>148</v>
      </c>
      <c r="B100" s="56" t="s">
        <v>94</v>
      </c>
      <c r="C100" s="49">
        <f>SUM(C93:C99)</f>
        <v>58526.77</v>
      </c>
      <c r="D100" s="49">
        <f>SUM(D93:D99)</f>
        <v>58526.77</v>
      </c>
      <c r="E100" s="40"/>
      <c r="F100" s="52">
        <v>1.0000000000000002</v>
      </c>
      <c r="G100" s="116">
        <f>SUM(G93:G99)</f>
        <v>1</v>
      </c>
      <c r="H100" s="22"/>
      <c r="L100" s="22"/>
      <c r="M100" s="22"/>
    </row>
    <row r="101" spans="1:14" hidden="1" outlineLevel="1" x14ac:dyDescent="0.35">
      <c r="A101" s="24" t="s">
        <v>149</v>
      </c>
      <c r="B101" s="57" t="s">
        <v>123</v>
      </c>
      <c r="C101" s="115"/>
      <c r="D101" s="115"/>
      <c r="E101" s="40"/>
      <c r="F101" s="50">
        <v>0</v>
      </c>
      <c r="G101" s="115">
        <f t="shared" ref="G101:G105" si="7">IF($D$100=0,"",IF(D101="[for completion]","",D101/$D$100))</f>
        <v>0</v>
      </c>
      <c r="H101" s="22"/>
      <c r="L101" s="22"/>
      <c r="M101" s="22"/>
    </row>
    <row r="102" spans="1:14" hidden="1" outlineLevel="1" x14ac:dyDescent="0.35">
      <c r="A102" s="24" t="s">
        <v>150</v>
      </c>
      <c r="B102" s="57" t="s">
        <v>125</v>
      </c>
      <c r="C102" s="115"/>
      <c r="D102" s="115"/>
      <c r="E102" s="40"/>
      <c r="F102" s="50">
        <v>0</v>
      </c>
      <c r="G102" s="115">
        <f t="shared" si="7"/>
        <v>0</v>
      </c>
      <c r="H102" s="22"/>
      <c r="L102" s="22"/>
      <c r="M102" s="22"/>
    </row>
    <row r="103" spans="1:14" hidden="1" outlineLevel="1" x14ac:dyDescent="0.35">
      <c r="A103" s="24" t="s">
        <v>151</v>
      </c>
      <c r="B103" s="57" t="s">
        <v>127</v>
      </c>
      <c r="C103" s="115"/>
      <c r="D103" s="115"/>
      <c r="E103" s="40"/>
      <c r="F103" s="50">
        <v>0</v>
      </c>
      <c r="G103" s="115">
        <f t="shared" si="7"/>
        <v>0</v>
      </c>
      <c r="H103" s="22"/>
      <c r="L103" s="22"/>
      <c r="M103" s="22"/>
    </row>
    <row r="104" spans="1:14" hidden="1" outlineLevel="1" x14ac:dyDescent="0.35">
      <c r="A104" s="24" t="s">
        <v>152</v>
      </c>
      <c r="B104" s="57" t="s">
        <v>129</v>
      </c>
      <c r="C104" s="115"/>
      <c r="D104" s="115"/>
      <c r="E104" s="40"/>
      <c r="F104" s="50">
        <v>0</v>
      </c>
      <c r="G104" s="115">
        <f t="shared" si="7"/>
        <v>0</v>
      </c>
      <c r="H104" s="22"/>
      <c r="L104" s="22"/>
      <c r="M104" s="22"/>
    </row>
    <row r="105" spans="1:14" hidden="1" outlineLevel="1" x14ac:dyDescent="0.35">
      <c r="A105" s="24" t="s">
        <v>153</v>
      </c>
      <c r="B105" s="57" t="s">
        <v>131</v>
      </c>
      <c r="C105" s="115"/>
      <c r="D105" s="115"/>
      <c r="E105" s="40"/>
      <c r="F105" s="50">
        <v>0</v>
      </c>
      <c r="G105" s="115">
        <f t="shared" si="7"/>
        <v>0</v>
      </c>
      <c r="H105" s="22"/>
      <c r="L105" s="22"/>
      <c r="M105" s="22"/>
    </row>
    <row r="106" spans="1:14" hidden="1" outlineLevel="1" x14ac:dyDescent="0.35">
      <c r="A106" s="24" t="s">
        <v>154</v>
      </c>
      <c r="B106" s="57"/>
      <c r="C106" s="115"/>
      <c r="D106" s="115"/>
      <c r="E106" s="40"/>
      <c r="F106" s="50"/>
      <c r="G106" s="115"/>
      <c r="H106" s="22"/>
      <c r="L106" s="22"/>
      <c r="M106" s="22"/>
    </row>
    <row r="107" spans="1:14" hidden="1" outlineLevel="1" x14ac:dyDescent="0.35">
      <c r="A107" s="24" t="s">
        <v>155</v>
      </c>
      <c r="B107" s="57"/>
      <c r="C107" s="115"/>
      <c r="D107" s="115"/>
      <c r="E107" s="40"/>
      <c r="F107" s="50"/>
      <c r="G107" s="115"/>
      <c r="H107" s="22"/>
      <c r="L107" s="22"/>
      <c r="M107" s="22"/>
    </row>
    <row r="108" spans="1:14" hidden="1" outlineLevel="1" x14ac:dyDescent="0.35">
      <c r="A108" s="24" t="s">
        <v>156</v>
      </c>
      <c r="B108" s="56"/>
      <c r="C108" s="115"/>
      <c r="D108" s="115"/>
      <c r="E108" s="40"/>
      <c r="F108" s="50">
        <v>0</v>
      </c>
      <c r="G108" s="115"/>
      <c r="H108" s="22"/>
      <c r="L108" s="22"/>
      <c r="M108" s="22"/>
    </row>
    <row r="109" spans="1:14" hidden="1" outlineLevel="1" x14ac:dyDescent="0.35">
      <c r="A109" s="24" t="s">
        <v>157</v>
      </c>
      <c r="B109" s="57"/>
      <c r="C109" s="115"/>
      <c r="D109" s="115"/>
      <c r="E109" s="40"/>
      <c r="F109" s="50">
        <v>0</v>
      </c>
      <c r="G109" s="115"/>
      <c r="H109" s="22"/>
      <c r="L109" s="22"/>
      <c r="M109" s="22"/>
    </row>
    <row r="110" spans="1:14" hidden="1" outlineLevel="1" x14ac:dyDescent="0.35">
      <c r="A110" s="24" t="s">
        <v>158</v>
      </c>
      <c r="B110" s="57"/>
      <c r="C110" s="115"/>
      <c r="D110" s="115"/>
      <c r="E110" s="40"/>
      <c r="F110" s="50">
        <v>0</v>
      </c>
      <c r="G110" s="115"/>
      <c r="H110" s="22"/>
      <c r="L110" s="22"/>
      <c r="M110" s="22"/>
    </row>
    <row r="111" spans="1:14" ht="15" customHeight="1" collapsed="1" x14ac:dyDescent="0.35">
      <c r="A111" s="42"/>
      <c r="B111" s="43" t="s">
        <v>159</v>
      </c>
      <c r="C111" s="124" t="s">
        <v>160</v>
      </c>
      <c r="D111" s="124" t="s">
        <v>161</v>
      </c>
      <c r="E111" s="44"/>
      <c r="F111" s="45" t="s">
        <v>162</v>
      </c>
      <c r="G111" s="124" t="s">
        <v>163</v>
      </c>
      <c r="H111" s="22"/>
      <c r="L111" s="22"/>
      <c r="M111" s="22"/>
    </row>
    <row r="112" spans="1:14" s="58" customFormat="1" x14ac:dyDescent="0.35">
      <c r="A112" s="24" t="s">
        <v>164</v>
      </c>
      <c r="B112" s="40" t="s">
        <v>165</v>
      </c>
      <c r="C112" s="101">
        <v>64934.282746999997</v>
      </c>
      <c r="D112" s="101">
        <v>67996.561669999996</v>
      </c>
      <c r="E112" s="50"/>
      <c r="F112" s="115">
        <f>IF($C$129=0,"",IF(C112="[for completion]","",C112/$C$129))</f>
        <v>0.94402685521140084</v>
      </c>
      <c r="G112" s="115">
        <f>IF($D$129=0,"",IF(D112="[for completion]","",D112/$D$129))</f>
        <v>0.99998046998213563</v>
      </c>
      <c r="H112" s="22"/>
      <c r="I112" s="24"/>
      <c r="J112" s="24"/>
      <c r="K112" s="24"/>
      <c r="L112" s="22"/>
      <c r="M112" s="22"/>
      <c r="N112" s="22"/>
    </row>
    <row r="113" spans="1:14" s="58" customFormat="1" x14ac:dyDescent="0.35">
      <c r="A113" s="24" t="s">
        <v>166</v>
      </c>
      <c r="B113" s="40" t="s">
        <v>1915</v>
      </c>
      <c r="C113" s="101"/>
      <c r="D113" s="109"/>
      <c r="E113" s="50"/>
      <c r="F113" s="115">
        <f t="shared" ref="F113:F128" si="8">IF($C$129=0,"",IF(C113="[for completion]","",C113/$C$129))</f>
        <v>0</v>
      </c>
      <c r="G113" s="115" t="str">
        <f t="shared" ref="G113:G123" si="9">IF($D$127=0,"",IF(D113="[for completion]","",D113/$D$127))</f>
        <v/>
      </c>
      <c r="H113" s="22"/>
      <c r="I113" s="24"/>
      <c r="J113" s="24"/>
      <c r="K113" s="24"/>
      <c r="L113" s="22"/>
      <c r="M113" s="22"/>
      <c r="N113" s="22"/>
    </row>
    <row r="114" spans="1:14" s="58" customFormat="1" x14ac:dyDescent="0.35">
      <c r="A114" s="24" t="s">
        <v>167</v>
      </c>
      <c r="B114" s="40" t="s">
        <v>174</v>
      </c>
      <c r="C114" s="101"/>
      <c r="D114" s="109"/>
      <c r="E114" s="50"/>
      <c r="F114" s="115">
        <f t="shared" si="8"/>
        <v>0</v>
      </c>
      <c r="G114" s="115" t="str">
        <f t="shared" si="9"/>
        <v/>
      </c>
      <c r="H114" s="22"/>
      <c r="I114" s="24"/>
      <c r="J114" s="24"/>
      <c r="K114" s="24"/>
      <c r="L114" s="22"/>
      <c r="M114" s="22"/>
      <c r="N114" s="22"/>
    </row>
    <row r="115" spans="1:14" s="58" customFormat="1" x14ac:dyDescent="0.35">
      <c r="A115" s="24" t="s">
        <v>168</v>
      </c>
      <c r="B115" s="40" t="s">
        <v>1916</v>
      </c>
      <c r="C115" s="101"/>
      <c r="D115" s="24"/>
      <c r="E115" s="50"/>
      <c r="F115" s="115">
        <f t="shared" si="8"/>
        <v>0</v>
      </c>
      <c r="G115" s="115" t="str">
        <f t="shared" si="9"/>
        <v/>
      </c>
      <c r="H115" s="22"/>
      <c r="I115" s="24"/>
      <c r="J115" s="24"/>
      <c r="K115" s="24"/>
      <c r="L115" s="22"/>
      <c r="M115" s="22"/>
      <c r="N115" s="22"/>
    </row>
    <row r="116" spans="1:14" s="58" customFormat="1" x14ac:dyDescent="0.35">
      <c r="A116" s="24" t="s">
        <v>170</v>
      </c>
      <c r="B116" s="40" t="s">
        <v>1688</v>
      </c>
      <c r="C116" s="101">
        <v>1067.9069999999999</v>
      </c>
      <c r="D116" s="109">
        <v>1.3280000000000001</v>
      </c>
      <c r="E116" s="50"/>
      <c r="F116" s="115">
        <f t="shared" si="8"/>
        <v>1.5525433472425899E-2</v>
      </c>
      <c r="G116" s="115" t="str">
        <f t="shared" si="9"/>
        <v/>
      </c>
      <c r="H116" s="22"/>
      <c r="I116" s="24"/>
      <c r="J116" s="24"/>
      <c r="K116" s="24"/>
      <c r="L116" s="22"/>
      <c r="M116" s="22"/>
      <c r="N116" s="22"/>
    </row>
    <row r="117" spans="1:14" s="58" customFormat="1" x14ac:dyDescent="0.35">
      <c r="A117" s="24" t="s">
        <v>171</v>
      </c>
      <c r="B117" s="40" t="s">
        <v>176</v>
      </c>
      <c r="C117" s="101"/>
      <c r="D117" s="24"/>
      <c r="E117" s="40"/>
      <c r="F117" s="115">
        <f t="shared" si="8"/>
        <v>0</v>
      </c>
      <c r="G117" s="115" t="str">
        <f t="shared" si="9"/>
        <v/>
      </c>
      <c r="H117" s="22"/>
      <c r="I117" s="24"/>
      <c r="J117" s="24"/>
      <c r="K117" s="24"/>
      <c r="L117" s="22"/>
      <c r="M117" s="22"/>
      <c r="N117" s="22"/>
    </row>
    <row r="118" spans="1:14" x14ac:dyDescent="0.35">
      <c r="A118" s="24" t="s">
        <v>172</v>
      </c>
      <c r="B118" s="40" t="s">
        <v>178</v>
      </c>
      <c r="C118" s="101"/>
      <c r="E118" s="40"/>
      <c r="F118" s="115">
        <f t="shared" si="8"/>
        <v>0</v>
      </c>
      <c r="G118" s="115" t="str">
        <f t="shared" si="9"/>
        <v/>
      </c>
      <c r="H118" s="22"/>
      <c r="L118" s="22"/>
      <c r="M118" s="22"/>
    </row>
    <row r="119" spans="1:14" x14ac:dyDescent="0.35">
      <c r="A119" s="24" t="s">
        <v>173</v>
      </c>
      <c r="B119" s="40" t="s">
        <v>1917</v>
      </c>
      <c r="C119" s="109">
        <v>38.598098999999998</v>
      </c>
      <c r="E119" s="40"/>
      <c r="F119" s="115">
        <f t="shared" si="8"/>
        <v>5.6114644644768568E-4</v>
      </c>
      <c r="G119" s="115" t="str">
        <f t="shared" si="9"/>
        <v/>
      </c>
      <c r="H119" s="22"/>
      <c r="L119" s="22"/>
      <c r="M119" s="22"/>
    </row>
    <row r="120" spans="1:14" x14ac:dyDescent="0.35">
      <c r="A120" s="24" t="s">
        <v>175</v>
      </c>
      <c r="B120" s="40" t="s">
        <v>180</v>
      </c>
      <c r="C120" s="109"/>
      <c r="E120" s="40"/>
      <c r="F120" s="115">
        <f t="shared" si="8"/>
        <v>0</v>
      </c>
      <c r="G120" s="115" t="str">
        <f t="shared" si="9"/>
        <v/>
      </c>
      <c r="H120" s="22"/>
      <c r="L120" s="22"/>
      <c r="M120" s="22"/>
    </row>
    <row r="121" spans="1:14" x14ac:dyDescent="0.35">
      <c r="A121" s="24" t="s">
        <v>177</v>
      </c>
      <c r="B121" s="40" t="s">
        <v>1687</v>
      </c>
      <c r="C121" s="101">
        <v>850.77482399999997</v>
      </c>
      <c r="E121" s="40"/>
      <c r="F121" s="115">
        <f t="shared" si="8"/>
        <v>1.2368724926446641E-2</v>
      </c>
      <c r="G121" s="115" t="str">
        <f t="shared" si="9"/>
        <v/>
      </c>
      <c r="H121" s="22"/>
      <c r="L121" s="22"/>
      <c r="M121" s="22"/>
    </row>
    <row r="122" spans="1:14" x14ac:dyDescent="0.35">
      <c r="A122" s="24" t="s">
        <v>179</v>
      </c>
      <c r="B122" s="40" t="s">
        <v>182</v>
      </c>
      <c r="C122" s="109"/>
      <c r="E122" s="40"/>
      <c r="F122" s="115">
        <f t="shared" si="8"/>
        <v>0</v>
      </c>
      <c r="G122" s="115" t="str">
        <f t="shared" si="9"/>
        <v/>
      </c>
      <c r="H122" s="22"/>
      <c r="L122" s="22"/>
      <c r="M122" s="22"/>
    </row>
    <row r="123" spans="1:14" x14ac:dyDescent="0.35">
      <c r="A123" s="24" t="s">
        <v>181</v>
      </c>
      <c r="B123" s="40" t="s">
        <v>169</v>
      </c>
      <c r="C123" s="109"/>
      <c r="E123" s="40"/>
      <c r="F123" s="115">
        <f t="shared" si="8"/>
        <v>0</v>
      </c>
      <c r="G123" s="115" t="str">
        <f t="shared" si="9"/>
        <v/>
      </c>
      <c r="H123" s="22"/>
      <c r="L123" s="22"/>
      <c r="M123" s="22"/>
    </row>
    <row r="124" spans="1:14" x14ac:dyDescent="0.35">
      <c r="A124" s="24" t="s">
        <v>183</v>
      </c>
      <c r="B124" s="40" t="s">
        <v>1918</v>
      </c>
      <c r="C124" s="109"/>
      <c r="E124" s="40"/>
      <c r="F124" s="115">
        <f t="shared" si="8"/>
        <v>0</v>
      </c>
      <c r="G124" s="115" t="str">
        <f t="shared" ref="G124:G125" si="10">IF($D$127=0,"",IF(D124="[for completion]","",D124/$D$127))</f>
        <v/>
      </c>
      <c r="H124" s="22"/>
      <c r="L124" s="22"/>
      <c r="M124" s="22"/>
    </row>
    <row r="125" spans="1:14" x14ac:dyDescent="0.35">
      <c r="A125" s="24" t="s">
        <v>185</v>
      </c>
      <c r="B125" s="40" t="s">
        <v>184</v>
      </c>
      <c r="C125" s="109"/>
      <c r="E125" s="40"/>
      <c r="F125" s="115">
        <f t="shared" si="8"/>
        <v>0</v>
      </c>
      <c r="G125" s="115" t="str">
        <f t="shared" si="10"/>
        <v/>
      </c>
      <c r="H125" s="22"/>
      <c r="L125" s="22"/>
      <c r="M125" s="22"/>
    </row>
    <row r="126" spans="1:14" x14ac:dyDescent="0.35">
      <c r="A126" s="24" t="s">
        <v>187</v>
      </c>
      <c r="B126" s="40" t="s">
        <v>186</v>
      </c>
      <c r="C126" s="101"/>
      <c r="D126" s="40"/>
      <c r="E126" s="40"/>
      <c r="F126" s="115">
        <f t="shared" si="8"/>
        <v>0</v>
      </c>
      <c r="G126" s="115" t="str">
        <f>IF($D$127=0,"",IF(D126="[for completion]","",D126/$D$127))</f>
        <v/>
      </c>
      <c r="H126" s="22"/>
      <c r="L126" s="22"/>
      <c r="M126" s="22"/>
    </row>
    <row r="127" spans="1:14" x14ac:dyDescent="0.35">
      <c r="A127" s="24" t="s">
        <v>188</v>
      </c>
      <c r="B127" s="20" t="s">
        <v>1686</v>
      </c>
      <c r="C127" s="49">
        <v>1892.797</v>
      </c>
      <c r="D127" s="49"/>
      <c r="E127" s="40"/>
      <c r="F127" s="110">
        <f t="shared" si="8"/>
        <v>2.7517839943279075E-2</v>
      </c>
      <c r="G127" s="110"/>
      <c r="H127" s="22"/>
      <c r="L127" s="22"/>
      <c r="M127" s="22"/>
    </row>
    <row r="128" spans="1:14" outlineLevel="1" x14ac:dyDescent="0.35">
      <c r="A128" s="24" t="s">
        <v>189</v>
      </c>
      <c r="B128" s="24" t="s">
        <v>92</v>
      </c>
      <c r="C128" s="49"/>
      <c r="E128" s="40"/>
      <c r="F128" s="115">
        <f t="shared" si="8"/>
        <v>0</v>
      </c>
      <c r="G128" s="115" t="str">
        <f t="shared" ref="G128" si="11">IF($D$127=0,"",IF(D128="[for completion]","",D128/$D$127))</f>
        <v/>
      </c>
      <c r="H128" s="22"/>
      <c r="L128" s="22"/>
      <c r="M128" s="22"/>
    </row>
    <row r="129" spans="1:14" outlineLevel="1" x14ac:dyDescent="0.35">
      <c r="A129" s="24" t="s">
        <v>190</v>
      </c>
      <c r="B129" s="53" t="s">
        <v>94</v>
      </c>
      <c r="C129" s="101">
        <f>SUM(C112:C128)</f>
        <v>68784.359669999991</v>
      </c>
      <c r="D129" s="101">
        <f>SUM(D112:D128)</f>
        <v>67997.88966999999</v>
      </c>
      <c r="E129" s="40"/>
      <c r="F129" s="110">
        <f>SUM(F112:F128)</f>
        <v>1.0000000000000002</v>
      </c>
      <c r="G129" s="110">
        <f>SUM(G112:G128)</f>
        <v>0.99998046998213563</v>
      </c>
      <c r="H129" s="22"/>
      <c r="L129" s="22"/>
      <c r="M129" s="22"/>
    </row>
    <row r="130" spans="1:14" outlineLevel="1" x14ac:dyDescent="0.35">
      <c r="A130" s="24" t="s">
        <v>191</v>
      </c>
      <c r="B130" s="53" t="s">
        <v>96</v>
      </c>
      <c r="E130" s="40"/>
      <c r="F130" s="115">
        <f>IF($C$129=0,"",IF(C130="[for completion]","",C130/$C$129))</f>
        <v>0</v>
      </c>
      <c r="G130" s="115"/>
      <c r="H130" s="22"/>
      <c r="L130" s="22"/>
      <c r="M130" s="22"/>
    </row>
    <row r="131" spans="1:14" outlineLevel="1" x14ac:dyDescent="0.35">
      <c r="A131" s="24" t="s">
        <v>192</v>
      </c>
      <c r="B131" s="53"/>
      <c r="E131" s="40"/>
      <c r="F131" s="50"/>
      <c r="G131" s="115"/>
      <c r="H131" s="22"/>
      <c r="L131" s="22"/>
      <c r="M131" s="22"/>
    </row>
    <row r="132" spans="1:14" outlineLevel="1" x14ac:dyDescent="0.35">
      <c r="A132" s="24" t="s">
        <v>193</v>
      </c>
      <c r="B132" s="53"/>
      <c r="E132" s="40"/>
      <c r="F132" s="50"/>
      <c r="G132" s="115"/>
      <c r="H132" s="22"/>
      <c r="L132" s="22"/>
      <c r="M132" s="22"/>
    </row>
    <row r="133" spans="1:14" outlineLevel="1" x14ac:dyDescent="0.35">
      <c r="A133" s="24" t="s">
        <v>194</v>
      </c>
      <c r="B133" s="53"/>
      <c r="E133" s="40"/>
      <c r="F133" s="115"/>
      <c r="G133" s="115"/>
      <c r="H133" s="22"/>
      <c r="L133" s="22"/>
      <c r="M133" s="22"/>
    </row>
    <row r="134" spans="1:14" outlineLevel="1" x14ac:dyDescent="0.35">
      <c r="A134" s="24" t="s">
        <v>195</v>
      </c>
      <c r="B134" s="53"/>
      <c r="E134" s="40"/>
      <c r="F134" s="115"/>
      <c r="G134" s="115"/>
      <c r="H134" s="22"/>
      <c r="L134" s="22"/>
      <c r="M134" s="22"/>
    </row>
    <row r="135" spans="1:14" outlineLevel="1" x14ac:dyDescent="0.35">
      <c r="A135" s="24" t="s">
        <v>196</v>
      </c>
      <c r="B135" s="53"/>
      <c r="E135" s="40"/>
      <c r="F135" s="115"/>
      <c r="G135" s="115"/>
      <c r="H135" s="22"/>
      <c r="L135" s="22"/>
      <c r="M135" s="22"/>
    </row>
    <row r="136" spans="1:14" outlineLevel="1" x14ac:dyDescent="0.35">
      <c r="A136" s="24" t="s">
        <v>197</v>
      </c>
      <c r="B136" s="53"/>
      <c r="C136" s="54"/>
      <c r="D136" s="54"/>
      <c r="E136" s="54"/>
      <c r="F136" s="115"/>
      <c r="G136" s="115"/>
      <c r="H136" s="22"/>
      <c r="L136" s="22"/>
      <c r="M136" s="22"/>
    </row>
    <row r="137" spans="1:14" ht="15" customHeight="1" x14ac:dyDescent="0.35">
      <c r="A137" s="42"/>
      <c r="B137" s="43" t="s">
        <v>198</v>
      </c>
      <c r="C137" s="45" t="s">
        <v>160</v>
      </c>
      <c r="D137" s="45" t="s">
        <v>161</v>
      </c>
      <c r="E137" s="44"/>
      <c r="F137" s="124" t="s">
        <v>162</v>
      </c>
      <c r="G137" s="124" t="s">
        <v>163</v>
      </c>
      <c r="H137" s="22"/>
      <c r="L137" s="22"/>
      <c r="M137" s="22"/>
    </row>
    <row r="138" spans="1:14" s="58" customFormat="1" x14ac:dyDescent="0.35">
      <c r="A138" s="24" t="s">
        <v>199</v>
      </c>
      <c r="B138" s="40" t="s">
        <v>165</v>
      </c>
      <c r="C138" s="107">
        <v>56201.694499999998</v>
      </c>
      <c r="D138" s="107">
        <v>58526.767899999999</v>
      </c>
      <c r="E138" s="50"/>
      <c r="F138" s="115">
        <f>IF($C$155=0,"",IF(C138="[for completion]","",C138/$C$155))</f>
        <v>0.95929595459904526</v>
      </c>
      <c r="G138" s="115">
        <f>IF($D$155=0,"",IF(D138="[for completion]","",D138/$D$155))</f>
        <v>1</v>
      </c>
      <c r="H138" s="22"/>
      <c r="I138" s="24"/>
      <c r="J138" s="24"/>
      <c r="K138" s="24"/>
      <c r="L138" s="22"/>
      <c r="M138" s="22"/>
      <c r="N138" s="22"/>
    </row>
    <row r="139" spans="1:14" s="58" customFormat="1" x14ac:dyDescent="0.35">
      <c r="A139" s="24" t="s">
        <v>200</v>
      </c>
      <c r="B139" s="40" t="s">
        <v>1915</v>
      </c>
      <c r="C139" s="107"/>
      <c r="D139" s="98"/>
      <c r="E139" s="50"/>
      <c r="F139" s="115">
        <f t="shared" ref="F139:F154" si="12">IF($C$155=0,"",IF(C139="[for completion]","",C139/$C$155))</f>
        <v>0</v>
      </c>
      <c r="G139" s="115" t="str">
        <f t="shared" ref="G139:G152" si="13">IF($D$153=0,"",IF(D139="[for completion]","",D139/$D$153))</f>
        <v/>
      </c>
      <c r="H139" s="22"/>
      <c r="I139" s="24"/>
      <c r="J139" s="24"/>
      <c r="K139" s="24"/>
      <c r="L139" s="22"/>
      <c r="M139" s="22"/>
      <c r="N139" s="22"/>
    </row>
    <row r="140" spans="1:14" s="58" customFormat="1" x14ac:dyDescent="0.35">
      <c r="A140" s="24" t="s">
        <v>201</v>
      </c>
      <c r="B140" s="40" t="s">
        <v>174</v>
      </c>
      <c r="C140" s="107"/>
      <c r="D140" s="98"/>
      <c r="E140" s="50"/>
      <c r="F140" s="115">
        <f t="shared" si="12"/>
        <v>0</v>
      </c>
      <c r="G140" s="115" t="str">
        <f t="shared" si="13"/>
        <v/>
      </c>
      <c r="H140" s="22"/>
      <c r="I140" s="24"/>
      <c r="J140" s="24"/>
      <c r="K140" s="24"/>
      <c r="L140" s="22"/>
      <c r="M140" s="22"/>
      <c r="N140" s="22"/>
    </row>
    <row r="141" spans="1:14" s="58" customFormat="1" x14ac:dyDescent="0.35">
      <c r="A141" s="24" t="s">
        <v>202</v>
      </c>
      <c r="B141" s="40" t="s">
        <v>1916</v>
      </c>
      <c r="C141" s="107"/>
      <c r="D141" s="98"/>
      <c r="E141" s="50"/>
      <c r="F141" s="115">
        <f t="shared" si="12"/>
        <v>0</v>
      </c>
      <c r="G141" s="115" t="str">
        <f t="shared" si="13"/>
        <v/>
      </c>
      <c r="H141" s="22"/>
      <c r="I141" s="24"/>
      <c r="J141" s="24"/>
      <c r="K141" s="24"/>
      <c r="L141" s="22"/>
      <c r="M141" s="22"/>
      <c r="N141" s="22"/>
    </row>
    <row r="142" spans="1:14" s="58" customFormat="1" x14ac:dyDescent="0.35">
      <c r="A142" s="24" t="s">
        <v>203</v>
      </c>
      <c r="B142" s="40" t="s">
        <v>1688</v>
      </c>
      <c r="C142" s="107">
        <v>1216.0969</v>
      </c>
      <c r="D142" s="107"/>
      <c r="E142" s="50"/>
      <c r="F142" s="115">
        <f t="shared" si="12"/>
        <v>2.0757324969453362E-2</v>
      </c>
      <c r="G142" s="115" t="str">
        <f t="shared" si="13"/>
        <v/>
      </c>
      <c r="H142" s="22"/>
      <c r="I142" s="24"/>
      <c r="J142" s="24"/>
      <c r="K142" s="24"/>
      <c r="L142" s="22"/>
      <c r="M142" s="22"/>
      <c r="N142" s="22"/>
    </row>
    <row r="143" spans="1:14" s="58" customFormat="1" x14ac:dyDescent="0.35">
      <c r="A143" s="24" t="s">
        <v>204</v>
      </c>
      <c r="B143" s="40" t="s">
        <v>176</v>
      </c>
      <c r="C143" s="107"/>
      <c r="D143" s="98"/>
      <c r="E143" s="40"/>
      <c r="F143" s="115">
        <f t="shared" si="12"/>
        <v>0</v>
      </c>
      <c r="G143" s="115" t="str">
        <f t="shared" si="13"/>
        <v/>
      </c>
      <c r="H143" s="22"/>
      <c r="I143" s="24"/>
      <c r="J143" s="24"/>
      <c r="K143" s="24"/>
      <c r="L143" s="22"/>
      <c r="M143" s="22"/>
      <c r="N143" s="22"/>
    </row>
    <row r="144" spans="1:14" x14ac:dyDescent="0.35">
      <c r="A144" s="24" t="s">
        <v>205</v>
      </c>
      <c r="B144" s="40" t="s">
        <v>178</v>
      </c>
      <c r="C144" s="107"/>
      <c r="D144" s="98"/>
      <c r="E144" s="40"/>
      <c r="F144" s="115">
        <f t="shared" si="12"/>
        <v>0</v>
      </c>
      <c r="G144" s="115" t="str">
        <f t="shared" si="13"/>
        <v/>
      </c>
      <c r="H144" s="22"/>
      <c r="L144" s="22"/>
      <c r="M144" s="22"/>
    </row>
    <row r="145" spans="1:13" x14ac:dyDescent="0.35">
      <c r="A145" s="24" t="s">
        <v>206</v>
      </c>
      <c r="B145" s="40" t="s">
        <v>1917</v>
      </c>
      <c r="C145" s="109">
        <v>606.32249999999999</v>
      </c>
      <c r="E145" s="40"/>
      <c r="F145" s="115">
        <f t="shared" si="12"/>
        <v>1.0349202574886415E-2</v>
      </c>
      <c r="G145" s="115" t="str">
        <f t="shared" si="13"/>
        <v/>
      </c>
      <c r="H145" s="22"/>
      <c r="L145" s="22"/>
      <c r="M145" s="22"/>
    </row>
    <row r="146" spans="1:13" x14ac:dyDescent="0.35">
      <c r="A146" s="24" t="s">
        <v>207</v>
      </c>
      <c r="B146" s="40" t="s">
        <v>180</v>
      </c>
      <c r="E146" s="40"/>
      <c r="F146" s="115">
        <f t="shared" si="12"/>
        <v>0</v>
      </c>
      <c r="G146" s="115" t="str">
        <f t="shared" si="13"/>
        <v/>
      </c>
      <c r="H146" s="22"/>
      <c r="L146" s="22"/>
      <c r="M146" s="22"/>
    </row>
    <row r="147" spans="1:13" x14ac:dyDescent="0.35">
      <c r="A147" s="24" t="s">
        <v>208</v>
      </c>
      <c r="B147" s="40" t="s">
        <v>1687</v>
      </c>
      <c r="C147" s="109">
        <v>0</v>
      </c>
      <c r="E147" s="40"/>
      <c r="F147" s="115">
        <f t="shared" si="12"/>
        <v>0</v>
      </c>
      <c r="G147" s="115" t="str">
        <f t="shared" si="13"/>
        <v/>
      </c>
      <c r="H147" s="22"/>
      <c r="L147" s="22"/>
      <c r="M147" s="22"/>
    </row>
    <row r="148" spans="1:13" x14ac:dyDescent="0.35">
      <c r="A148" s="24" t="s">
        <v>209</v>
      </c>
      <c r="B148" s="40" t="s">
        <v>182</v>
      </c>
      <c r="E148" s="40"/>
      <c r="F148" s="115">
        <f t="shared" si="12"/>
        <v>0</v>
      </c>
      <c r="G148" s="115" t="str">
        <f t="shared" si="13"/>
        <v/>
      </c>
      <c r="H148" s="22"/>
      <c r="L148" s="22"/>
      <c r="M148" s="22"/>
    </row>
    <row r="149" spans="1:13" x14ac:dyDescent="0.35">
      <c r="A149" s="24" t="s">
        <v>210</v>
      </c>
      <c r="B149" s="40" t="s">
        <v>169</v>
      </c>
      <c r="C149" s="109">
        <v>378.17399999999998</v>
      </c>
      <c r="E149" s="40"/>
      <c r="F149" s="115">
        <f t="shared" si="12"/>
        <v>6.4549795439804636E-3</v>
      </c>
      <c r="G149" s="115" t="str">
        <f t="shared" si="13"/>
        <v/>
      </c>
      <c r="H149" s="22"/>
      <c r="L149" s="22"/>
      <c r="M149" s="22"/>
    </row>
    <row r="150" spans="1:13" x14ac:dyDescent="0.35">
      <c r="A150" s="24" t="s">
        <v>211</v>
      </c>
      <c r="B150" s="40" t="s">
        <v>1918</v>
      </c>
      <c r="C150" s="101"/>
      <c r="E150" s="40"/>
      <c r="F150" s="115">
        <f t="shared" si="12"/>
        <v>0</v>
      </c>
      <c r="G150" s="115" t="str">
        <f t="shared" si="13"/>
        <v/>
      </c>
      <c r="H150" s="22"/>
      <c r="L150" s="22"/>
      <c r="M150" s="22"/>
    </row>
    <row r="151" spans="1:13" x14ac:dyDescent="0.35">
      <c r="A151" s="24" t="s">
        <v>212</v>
      </c>
      <c r="B151" s="40" t="s">
        <v>184</v>
      </c>
      <c r="E151" s="40"/>
      <c r="F151" s="115">
        <f t="shared" si="12"/>
        <v>0</v>
      </c>
      <c r="G151" s="115" t="str">
        <f t="shared" si="13"/>
        <v/>
      </c>
      <c r="H151" s="22"/>
      <c r="L151" s="22"/>
      <c r="M151" s="22"/>
    </row>
    <row r="152" spans="1:13" x14ac:dyDescent="0.35">
      <c r="A152" s="24" t="s">
        <v>213</v>
      </c>
      <c r="B152" s="40" t="s">
        <v>186</v>
      </c>
      <c r="C152" s="107"/>
      <c r="E152" s="40"/>
      <c r="F152" s="115">
        <f t="shared" si="12"/>
        <v>0</v>
      </c>
      <c r="G152" s="115" t="str">
        <f t="shared" si="13"/>
        <v/>
      </c>
      <c r="H152" s="22"/>
      <c r="L152" s="22"/>
      <c r="M152" s="22"/>
    </row>
    <row r="153" spans="1:13" x14ac:dyDescent="0.35">
      <c r="A153" s="24" t="s">
        <v>214</v>
      </c>
      <c r="B153" s="20" t="s">
        <v>1686</v>
      </c>
      <c r="C153" s="49">
        <v>184.11</v>
      </c>
      <c r="D153" s="49"/>
      <c r="E153" s="40"/>
      <c r="F153" s="59">
        <f t="shared" si="12"/>
        <v>3.1425383126345106E-3</v>
      </c>
      <c r="G153" s="110"/>
      <c r="H153" s="22"/>
      <c r="L153" s="22"/>
      <c r="M153" s="22"/>
    </row>
    <row r="154" spans="1:13" outlineLevel="1" x14ac:dyDescent="0.35">
      <c r="A154" s="24" t="s">
        <v>215</v>
      </c>
      <c r="B154" s="24" t="s">
        <v>92</v>
      </c>
      <c r="C154" s="101"/>
      <c r="E154" s="40"/>
      <c r="F154" s="115">
        <f t="shared" si="12"/>
        <v>0</v>
      </c>
      <c r="G154" s="115" t="str">
        <f t="shared" ref="G154" si="14">IF($D$153=0,"",IF(D154="[for completion]","",D154/$D$153))</f>
        <v/>
      </c>
      <c r="H154" s="22"/>
      <c r="L154" s="22"/>
      <c r="M154" s="22"/>
    </row>
    <row r="155" spans="1:13" outlineLevel="1" x14ac:dyDescent="0.35">
      <c r="A155" s="24" t="s">
        <v>216</v>
      </c>
      <c r="B155" s="53" t="s">
        <v>94</v>
      </c>
      <c r="C155" s="101">
        <f>SUM(C138:C154)</f>
        <v>58586.397899999996</v>
      </c>
      <c r="D155" s="101">
        <f>SUM(D138:D154)</f>
        <v>58526.767899999999</v>
      </c>
      <c r="E155" s="40"/>
      <c r="F155" s="59">
        <f>SUM(F138:F154)</f>
        <v>1</v>
      </c>
      <c r="G155" s="59">
        <f>SUM(G138:G154)</f>
        <v>1</v>
      </c>
      <c r="H155" s="22"/>
      <c r="L155" s="22"/>
      <c r="M155" s="22"/>
    </row>
    <row r="156" spans="1:13" outlineLevel="1" x14ac:dyDescent="0.35">
      <c r="A156" s="24" t="s">
        <v>217</v>
      </c>
      <c r="B156" s="53" t="s">
        <v>96</v>
      </c>
      <c r="E156" s="40"/>
      <c r="F156" s="115"/>
      <c r="G156" s="115"/>
      <c r="H156" s="22"/>
      <c r="L156" s="22"/>
      <c r="M156" s="22"/>
    </row>
    <row r="157" spans="1:13" outlineLevel="1" x14ac:dyDescent="0.35">
      <c r="A157" s="24" t="s">
        <v>218</v>
      </c>
      <c r="B157" s="53" t="s">
        <v>96</v>
      </c>
      <c r="E157" s="40"/>
      <c r="F157" s="115"/>
      <c r="G157" s="115"/>
      <c r="H157" s="22"/>
      <c r="L157" s="22"/>
      <c r="M157" s="22"/>
    </row>
    <row r="158" spans="1:13" outlineLevel="1" x14ac:dyDescent="0.35">
      <c r="A158" s="24" t="s">
        <v>219</v>
      </c>
      <c r="B158" s="53" t="s">
        <v>96</v>
      </c>
      <c r="E158" s="40"/>
      <c r="F158" s="115"/>
      <c r="G158" s="115"/>
      <c r="H158" s="22"/>
      <c r="L158" s="22"/>
      <c r="M158" s="22"/>
    </row>
    <row r="159" spans="1:13" outlineLevel="1" x14ac:dyDescent="0.35">
      <c r="A159" s="24" t="s">
        <v>220</v>
      </c>
      <c r="B159" s="53" t="s">
        <v>96</v>
      </c>
      <c r="E159" s="40"/>
      <c r="F159" s="115"/>
      <c r="G159" s="115"/>
      <c r="H159" s="22"/>
      <c r="L159" s="22"/>
      <c r="M159" s="22"/>
    </row>
    <row r="160" spans="1:13" outlineLevel="1" x14ac:dyDescent="0.35">
      <c r="A160" s="24" t="s">
        <v>221</v>
      </c>
      <c r="B160" s="53" t="s">
        <v>96</v>
      </c>
      <c r="E160" s="40"/>
      <c r="F160" s="115"/>
      <c r="G160" s="115"/>
      <c r="H160" s="22"/>
      <c r="L160" s="22"/>
      <c r="M160" s="22"/>
    </row>
    <row r="161" spans="1:13" outlineLevel="1" x14ac:dyDescent="0.35">
      <c r="A161" s="24" t="s">
        <v>222</v>
      </c>
      <c r="B161" s="53" t="s">
        <v>96</v>
      </c>
      <c r="E161" s="40"/>
      <c r="F161" s="50"/>
      <c r="G161" s="115"/>
      <c r="H161" s="22"/>
      <c r="L161" s="22"/>
      <c r="M161" s="22"/>
    </row>
    <row r="162" spans="1:13" outlineLevel="1" x14ac:dyDescent="0.35">
      <c r="A162" s="24" t="s">
        <v>223</v>
      </c>
      <c r="B162" s="53" t="s">
        <v>96</v>
      </c>
      <c r="C162" s="54"/>
      <c r="D162" s="54"/>
      <c r="E162" s="54"/>
      <c r="F162" s="115"/>
      <c r="G162" s="115"/>
      <c r="H162" s="22"/>
      <c r="L162" s="22"/>
      <c r="M162" s="22"/>
    </row>
    <row r="163" spans="1:13" ht="15" customHeight="1" x14ac:dyDescent="0.35">
      <c r="A163" s="42"/>
      <c r="B163" s="43" t="s">
        <v>224</v>
      </c>
      <c r="C163" s="97" t="s">
        <v>160</v>
      </c>
      <c r="D163" s="97" t="s">
        <v>161</v>
      </c>
      <c r="E163" s="44"/>
      <c r="F163" s="128" t="s">
        <v>162</v>
      </c>
      <c r="G163" s="128" t="s">
        <v>163</v>
      </c>
      <c r="H163" s="22"/>
      <c r="L163" s="22"/>
      <c r="M163" s="22"/>
    </row>
    <row r="164" spans="1:13" x14ac:dyDescent="0.35">
      <c r="A164" s="24" t="s">
        <v>226</v>
      </c>
      <c r="B164" s="22" t="s">
        <v>227</v>
      </c>
      <c r="C164" s="101">
        <v>54645.502999999997</v>
      </c>
      <c r="D164" s="101">
        <v>31763.776999999998</v>
      </c>
      <c r="E164" s="60"/>
      <c r="F164" s="117">
        <f>IF($C$167=0,"",IF(C164="[for completion]","",C164/$C$167))</f>
        <v>0.9327336025550913</v>
      </c>
      <c r="G164" s="117">
        <f t="shared" ref="G164" si="15">IF($D$167=0,"",IF(D164="[for completion]","",D164/$D$167))</f>
        <v>0.54272214725653345</v>
      </c>
      <c r="H164" s="22"/>
      <c r="L164" s="22"/>
      <c r="M164" s="22"/>
    </row>
    <row r="165" spans="1:13" x14ac:dyDescent="0.35">
      <c r="A165" s="24" t="s">
        <v>228</v>
      </c>
      <c r="B165" s="22" t="s">
        <v>229</v>
      </c>
      <c r="C165" s="101">
        <v>1438.75</v>
      </c>
      <c r="D165" s="101">
        <v>26762.998</v>
      </c>
      <c r="E165" s="60"/>
      <c r="F165" s="117">
        <f t="shared" ref="F165:F166" si="16">IF($C$167=0,"",IF(C165="[for completion]","",C165/$C$167))</f>
        <v>2.4557747609645714E-2</v>
      </c>
      <c r="G165" s="117">
        <f>IF($D$167=0,"",IF(D165="[for completion]","",D165/$D$167))</f>
        <v>0.45727785274346661</v>
      </c>
      <c r="H165" s="22"/>
      <c r="L165" s="22"/>
      <c r="M165" s="22"/>
    </row>
    <row r="166" spans="1:13" x14ac:dyDescent="0.35">
      <c r="A166" s="24" t="s">
        <v>230</v>
      </c>
      <c r="B166" s="22" t="s">
        <v>92</v>
      </c>
      <c r="C166" s="101">
        <v>2502.1460000000002</v>
      </c>
      <c r="E166" s="60"/>
      <c r="F166" s="117">
        <f t="shared" si="16"/>
        <v>4.2708649835262964E-2</v>
      </c>
      <c r="G166" s="117">
        <f t="shared" ref="G166" si="17">IF($D$167=0,"",IF(D166="[for completion]","",D166/$D$167))</f>
        <v>0</v>
      </c>
      <c r="H166" s="22"/>
      <c r="L166" s="22"/>
      <c r="M166" s="22"/>
    </row>
    <row r="167" spans="1:13" x14ac:dyDescent="0.35">
      <c r="A167" s="24" t="s">
        <v>231</v>
      </c>
      <c r="B167" s="61" t="s">
        <v>94</v>
      </c>
      <c r="C167" s="49">
        <f>SUM(C164:C166)</f>
        <v>58586.398999999998</v>
      </c>
      <c r="D167" s="49">
        <f>SUM(D164:D166)</f>
        <v>58526.774999999994</v>
      </c>
      <c r="E167" s="60"/>
      <c r="F167" s="117">
        <f>SUM(F164:F166)</f>
        <v>1</v>
      </c>
      <c r="G167" s="117">
        <f>SUM(G164:G166)</f>
        <v>1</v>
      </c>
      <c r="H167" s="22"/>
      <c r="L167" s="22"/>
      <c r="M167" s="22"/>
    </row>
    <row r="168" spans="1:13" hidden="1" outlineLevel="1" x14ac:dyDescent="0.35">
      <c r="A168" s="24" t="s">
        <v>232</v>
      </c>
      <c r="B168" s="61"/>
      <c r="C168" s="22"/>
      <c r="D168" s="22"/>
      <c r="E168" s="60"/>
      <c r="F168" s="117"/>
      <c r="G168" s="129"/>
      <c r="H168" s="22"/>
      <c r="L168" s="22"/>
      <c r="M168" s="22"/>
    </row>
    <row r="169" spans="1:13" hidden="1" outlineLevel="1" x14ac:dyDescent="0.35">
      <c r="A169" s="24" t="s">
        <v>233</v>
      </c>
      <c r="B169" s="61"/>
      <c r="C169" s="22"/>
      <c r="D169" s="22"/>
      <c r="E169" s="60"/>
      <c r="F169" s="117"/>
      <c r="G169" s="129"/>
      <c r="H169" s="22"/>
      <c r="L169" s="22"/>
      <c r="M169" s="22"/>
    </row>
    <row r="170" spans="1:13" hidden="1" outlineLevel="1" x14ac:dyDescent="0.35">
      <c r="A170" s="24" t="s">
        <v>234</v>
      </c>
      <c r="B170" s="61"/>
      <c r="C170" s="22"/>
      <c r="D170" s="22"/>
      <c r="E170" s="60"/>
      <c r="F170" s="117"/>
      <c r="G170" s="129"/>
      <c r="H170" s="22"/>
      <c r="L170" s="22"/>
      <c r="M170" s="22"/>
    </row>
    <row r="171" spans="1:13" hidden="1" outlineLevel="1" x14ac:dyDescent="0.35">
      <c r="A171" s="24" t="s">
        <v>235</v>
      </c>
      <c r="B171" s="61"/>
      <c r="C171" s="22"/>
      <c r="D171" s="22"/>
      <c r="E171" s="60"/>
      <c r="F171" s="117"/>
      <c r="G171" s="129"/>
      <c r="H171" s="22"/>
      <c r="L171" s="22"/>
      <c r="M171" s="22"/>
    </row>
    <row r="172" spans="1:13" hidden="1" outlineLevel="1" x14ac:dyDescent="0.35">
      <c r="A172" s="24" t="s">
        <v>236</v>
      </c>
      <c r="B172" s="61"/>
      <c r="C172" s="22"/>
      <c r="D172" s="22"/>
      <c r="E172" s="60"/>
      <c r="F172" s="117"/>
      <c r="G172" s="129"/>
      <c r="H172" s="22"/>
      <c r="L172" s="22"/>
      <c r="M172" s="22"/>
    </row>
    <row r="173" spans="1:13" ht="15" customHeight="1" collapsed="1" x14ac:dyDescent="0.35">
      <c r="A173" s="42"/>
      <c r="B173" s="43" t="s">
        <v>237</v>
      </c>
      <c r="C173" s="42" t="s">
        <v>61</v>
      </c>
      <c r="D173" s="42"/>
      <c r="E173" s="44"/>
      <c r="F173" s="124" t="s">
        <v>238</v>
      </c>
      <c r="G173" s="124"/>
      <c r="H173" s="22"/>
      <c r="L173" s="22"/>
      <c r="M173" s="22"/>
    </row>
    <row r="174" spans="1:13" ht="15" customHeight="1" x14ac:dyDescent="0.35">
      <c r="A174" s="24" t="s">
        <v>239</v>
      </c>
      <c r="B174" s="40" t="s">
        <v>240</v>
      </c>
      <c r="C174" s="101">
        <v>48.768599999999999</v>
      </c>
      <c r="D174" s="37"/>
      <c r="E174" s="30"/>
      <c r="F174" s="115">
        <f>IF($C$179=0,"",IF(C174="[for completion]","",C174/$C$179))</f>
        <v>5.9791687968909872E-3</v>
      </c>
      <c r="G174" s="115"/>
      <c r="H174" s="22"/>
      <c r="L174" s="22"/>
      <c r="M174" s="22"/>
    </row>
    <row r="175" spans="1:13" ht="30.75" customHeight="1" x14ac:dyDescent="0.35">
      <c r="A175" s="24" t="s">
        <v>9</v>
      </c>
      <c r="B175" s="40" t="s">
        <v>1321</v>
      </c>
      <c r="C175" s="107"/>
      <c r="E175" s="52"/>
      <c r="F175" s="115">
        <f>IF($C$179=0,"",IF(C175="[for completion]","",C175/$C$179))</f>
        <v>0</v>
      </c>
      <c r="G175" s="115"/>
      <c r="H175" s="22"/>
      <c r="L175" s="22"/>
      <c r="M175" s="22"/>
    </row>
    <row r="176" spans="1:13" x14ac:dyDescent="0.35">
      <c r="A176" s="24" t="s">
        <v>241</v>
      </c>
      <c r="B176" s="40" t="s">
        <v>242</v>
      </c>
      <c r="C176" s="107">
        <v>2182</v>
      </c>
      <c r="E176" s="52"/>
      <c r="F176" s="115">
        <f>IF($C$179=0,"",IF(C176="[for completion]","",C176/$C$179))</f>
        <v>0.26751939393003149</v>
      </c>
      <c r="G176" s="115"/>
      <c r="H176" s="22"/>
      <c r="L176" s="22"/>
      <c r="M176" s="22"/>
    </row>
    <row r="177" spans="1:13" x14ac:dyDescent="0.35">
      <c r="A177" s="24" t="s">
        <v>243</v>
      </c>
      <c r="B177" s="40" t="s">
        <v>244</v>
      </c>
      <c r="C177" s="107">
        <v>5925.6494000000012</v>
      </c>
      <c r="E177" s="52"/>
      <c r="F177" s="115">
        <f t="shared" ref="F177:F187" si="18">IF($C$179=0,"",IF(C177="[for completion]","",C177/$C$179))</f>
        <v>0.72650143727307748</v>
      </c>
      <c r="G177" s="115"/>
      <c r="H177" s="22"/>
      <c r="L177" s="22"/>
      <c r="M177" s="22"/>
    </row>
    <row r="178" spans="1:13" x14ac:dyDescent="0.35">
      <c r="A178" s="24" t="s">
        <v>245</v>
      </c>
      <c r="B178" s="40" t="s">
        <v>92</v>
      </c>
      <c r="C178" s="101"/>
      <c r="E178" s="52"/>
      <c r="F178" s="115">
        <f t="shared" si="18"/>
        <v>0</v>
      </c>
      <c r="G178" s="115"/>
      <c r="H178" s="22"/>
      <c r="L178" s="22"/>
      <c r="M178" s="22"/>
    </row>
    <row r="179" spans="1:13" x14ac:dyDescent="0.35">
      <c r="A179" s="24" t="s">
        <v>10</v>
      </c>
      <c r="B179" s="56" t="s">
        <v>94</v>
      </c>
      <c r="C179" s="107">
        <f>SUM(C174:C177)</f>
        <v>8156.4180000000015</v>
      </c>
      <c r="E179" s="52"/>
      <c r="F179" s="116">
        <f>SUM(F174:F178)</f>
        <v>1</v>
      </c>
      <c r="G179" s="115"/>
      <c r="H179" s="22"/>
      <c r="L179" s="22"/>
      <c r="M179" s="22"/>
    </row>
    <row r="180" spans="1:13" outlineLevel="1" x14ac:dyDescent="0.35">
      <c r="A180" s="24" t="s">
        <v>246</v>
      </c>
      <c r="B180" s="62" t="s">
        <v>247</v>
      </c>
      <c r="E180" s="52"/>
      <c r="F180" s="115">
        <f t="shared" si="18"/>
        <v>0</v>
      </c>
      <c r="G180" s="115"/>
      <c r="H180" s="22"/>
      <c r="L180" s="22"/>
      <c r="M180" s="22"/>
    </row>
    <row r="181" spans="1:13" s="62" customFormat="1" ht="29" outlineLevel="1" x14ac:dyDescent="0.35">
      <c r="A181" s="24" t="s">
        <v>248</v>
      </c>
      <c r="B181" s="62" t="s">
        <v>249</v>
      </c>
      <c r="F181" s="115">
        <f t="shared" si="18"/>
        <v>0</v>
      </c>
      <c r="G181" s="130"/>
    </row>
    <row r="182" spans="1:13" ht="29" outlineLevel="1" x14ac:dyDescent="0.35">
      <c r="A182" s="24" t="s">
        <v>250</v>
      </c>
      <c r="B182" s="62" t="s">
        <v>251</v>
      </c>
      <c r="E182" s="52"/>
      <c r="F182" s="115">
        <f t="shared" si="18"/>
        <v>0</v>
      </c>
      <c r="G182" s="115"/>
      <c r="H182" s="22"/>
      <c r="L182" s="22"/>
      <c r="M182" s="22"/>
    </row>
    <row r="183" spans="1:13" outlineLevel="1" x14ac:dyDescent="0.35">
      <c r="A183" s="24" t="s">
        <v>252</v>
      </c>
      <c r="B183" s="62" t="s">
        <v>253</v>
      </c>
      <c r="C183" s="107">
        <v>2182</v>
      </c>
      <c r="E183" s="52"/>
      <c r="F183" s="115">
        <f t="shared" si="18"/>
        <v>0.26751939393003149</v>
      </c>
      <c r="G183" s="115"/>
      <c r="H183" s="22"/>
      <c r="L183" s="22"/>
      <c r="M183" s="22"/>
    </row>
    <row r="184" spans="1:13" s="62" customFormat="1" outlineLevel="1" x14ac:dyDescent="0.35">
      <c r="A184" s="24" t="s">
        <v>254</v>
      </c>
      <c r="B184" s="62" t="s">
        <v>255</v>
      </c>
      <c r="F184" s="115">
        <f t="shared" si="18"/>
        <v>0</v>
      </c>
      <c r="G184" s="130"/>
    </row>
    <row r="185" spans="1:13" outlineLevel="1" x14ac:dyDescent="0.35">
      <c r="A185" s="24" t="s">
        <v>256</v>
      </c>
      <c r="B185" s="62" t="s">
        <v>257</v>
      </c>
      <c r="E185" s="52"/>
      <c r="F185" s="115">
        <f t="shared" si="18"/>
        <v>0</v>
      </c>
      <c r="G185" s="115"/>
      <c r="H185" s="22"/>
      <c r="L185" s="22"/>
      <c r="M185" s="22"/>
    </row>
    <row r="186" spans="1:13" outlineLevel="1" x14ac:dyDescent="0.35">
      <c r="A186" s="24" t="s">
        <v>258</v>
      </c>
      <c r="B186" s="62" t="s">
        <v>259</v>
      </c>
      <c r="E186" s="52"/>
      <c r="F186" s="115">
        <f t="shared" si="18"/>
        <v>0</v>
      </c>
      <c r="G186" s="115"/>
      <c r="H186" s="22"/>
      <c r="L186" s="22"/>
      <c r="M186" s="22"/>
    </row>
    <row r="187" spans="1:13" outlineLevel="1" x14ac:dyDescent="0.35">
      <c r="A187" s="24" t="s">
        <v>260</v>
      </c>
      <c r="B187" s="62" t="s">
        <v>261</v>
      </c>
      <c r="C187" s="107">
        <v>5974.4180000000015</v>
      </c>
      <c r="E187" s="52"/>
      <c r="F187" s="115">
        <f t="shared" si="18"/>
        <v>0.73248060606996845</v>
      </c>
      <c r="G187" s="115"/>
      <c r="H187" s="22"/>
      <c r="L187" s="22"/>
      <c r="M187" s="22"/>
    </row>
    <row r="188" spans="1:13" outlineLevel="1" x14ac:dyDescent="0.35">
      <c r="A188" s="24" t="s">
        <v>262</v>
      </c>
      <c r="B188" s="62"/>
      <c r="E188" s="52"/>
      <c r="F188" s="115"/>
      <c r="G188" s="115"/>
      <c r="H188" s="22"/>
      <c r="L188" s="22"/>
      <c r="M188" s="22"/>
    </row>
    <row r="189" spans="1:13" outlineLevel="1" x14ac:dyDescent="0.35">
      <c r="A189" s="24" t="s">
        <v>263</v>
      </c>
      <c r="B189" s="62"/>
      <c r="E189" s="52"/>
      <c r="F189" s="115"/>
      <c r="G189" s="115"/>
      <c r="H189" s="22"/>
      <c r="L189" s="22"/>
      <c r="M189" s="22"/>
    </row>
    <row r="190" spans="1:13" outlineLevel="1" x14ac:dyDescent="0.35">
      <c r="A190" s="24" t="s">
        <v>264</v>
      </c>
      <c r="B190" s="62"/>
      <c r="E190" s="52"/>
      <c r="F190" s="115"/>
      <c r="G190" s="115"/>
      <c r="H190" s="22"/>
      <c r="L190" s="22"/>
      <c r="M190" s="22"/>
    </row>
    <row r="191" spans="1:13" outlineLevel="1" x14ac:dyDescent="0.35">
      <c r="A191" s="24" t="s">
        <v>265</v>
      </c>
      <c r="B191" s="53"/>
      <c r="E191" s="52"/>
      <c r="F191" s="115">
        <f t="shared" ref="F191" si="19">IF($C$179=0,"",IF(C191="[for completion]","",C191/$C$179))</f>
        <v>0</v>
      </c>
      <c r="G191" s="115"/>
      <c r="H191" s="22"/>
      <c r="L191" s="22"/>
      <c r="M191" s="22"/>
    </row>
    <row r="192" spans="1:13" ht="15" customHeight="1" x14ac:dyDescent="0.35">
      <c r="A192" s="42"/>
      <c r="B192" s="43" t="s">
        <v>266</v>
      </c>
      <c r="C192" s="42" t="s">
        <v>61</v>
      </c>
      <c r="D192" s="42"/>
      <c r="E192" s="44"/>
      <c r="F192" s="124" t="s">
        <v>238</v>
      </c>
      <c r="G192" s="124"/>
      <c r="H192" s="22"/>
      <c r="L192" s="22"/>
      <c r="M192" s="22"/>
    </row>
    <row r="193" spans="1:13" x14ac:dyDescent="0.35">
      <c r="A193" s="24" t="s">
        <v>267</v>
      </c>
      <c r="B193" s="40" t="s">
        <v>268</v>
      </c>
      <c r="C193" s="101">
        <v>8156.4180000000015</v>
      </c>
      <c r="E193" s="49"/>
      <c r="F193" s="115">
        <f t="shared" ref="F193:F206" si="20">IF($C$208=0,"",IF(C193="[for completion]","",C193/$C$208))</f>
        <v>1</v>
      </c>
      <c r="G193" s="115"/>
      <c r="H193" s="22"/>
      <c r="L193" s="22"/>
      <c r="M193" s="22"/>
    </row>
    <row r="194" spans="1:13" x14ac:dyDescent="0.35">
      <c r="A194" s="24" t="s">
        <v>269</v>
      </c>
      <c r="B194" s="40" t="s">
        <v>270</v>
      </c>
      <c r="E194" s="52"/>
      <c r="F194" s="115">
        <f t="shared" si="20"/>
        <v>0</v>
      </c>
      <c r="G194" s="116"/>
      <c r="H194" s="22"/>
      <c r="L194" s="22"/>
      <c r="M194" s="22"/>
    </row>
    <row r="195" spans="1:13" x14ac:dyDescent="0.35">
      <c r="A195" s="24" t="s">
        <v>271</v>
      </c>
      <c r="B195" s="40" t="s">
        <v>272</v>
      </c>
      <c r="E195" s="52"/>
      <c r="F195" s="115">
        <f t="shared" si="20"/>
        <v>0</v>
      </c>
      <c r="G195" s="116"/>
      <c r="H195" s="22"/>
      <c r="L195" s="22"/>
      <c r="M195" s="22"/>
    </row>
    <row r="196" spans="1:13" x14ac:dyDescent="0.35">
      <c r="A196" s="24" t="s">
        <v>273</v>
      </c>
      <c r="B196" s="40" t="s">
        <v>274</v>
      </c>
      <c r="E196" s="52"/>
      <c r="F196" s="115">
        <f t="shared" si="20"/>
        <v>0</v>
      </c>
      <c r="G196" s="116"/>
      <c r="H196" s="22"/>
      <c r="L196" s="22"/>
      <c r="M196" s="22"/>
    </row>
    <row r="197" spans="1:13" x14ac:dyDescent="0.35">
      <c r="A197" s="24" t="s">
        <v>275</v>
      </c>
      <c r="B197" s="40" t="s">
        <v>276</v>
      </c>
      <c r="E197" s="52"/>
      <c r="F197" s="115">
        <f t="shared" si="20"/>
        <v>0</v>
      </c>
      <c r="G197" s="116"/>
      <c r="H197" s="22"/>
      <c r="L197" s="22"/>
      <c r="M197" s="22"/>
    </row>
    <row r="198" spans="1:13" x14ac:dyDescent="0.35">
      <c r="A198" s="24" t="s">
        <v>277</v>
      </c>
      <c r="B198" s="40" t="s">
        <v>278</v>
      </c>
      <c r="E198" s="52"/>
      <c r="F198" s="115">
        <f t="shared" si="20"/>
        <v>0</v>
      </c>
      <c r="G198" s="116"/>
      <c r="H198" s="22"/>
      <c r="L198" s="22"/>
      <c r="M198" s="22"/>
    </row>
    <row r="199" spans="1:13" x14ac:dyDescent="0.35">
      <c r="A199" s="24" t="s">
        <v>279</v>
      </c>
      <c r="B199" s="40" t="s">
        <v>280</v>
      </c>
      <c r="E199" s="52"/>
      <c r="F199" s="115">
        <f t="shared" si="20"/>
        <v>0</v>
      </c>
      <c r="G199" s="116"/>
      <c r="H199" s="22"/>
      <c r="L199" s="22"/>
      <c r="M199" s="22"/>
    </row>
    <row r="200" spans="1:13" x14ac:dyDescent="0.35">
      <c r="A200" s="24" t="s">
        <v>281</v>
      </c>
      <c r="B200" s="40" t="s">
        <v>12</v>
      </c>
      <c r="E200" s="52"/>
      <c r="F200" s="115">
        <f t="shared" si="20"/>
        <v>0</v>
      </c>
      <c r="G200" s="116"/>
      <c r="H200" s="22"/>
      <c r="L200" s="22"/>
      <c r="M200" s="22"/>
    </row>
    <row r="201" spans="1:13" x14ac:dyDescent="0.35">
      <c r="A201" s="24" t="s">
        <v>282</v>
      </c>
      <c r="B201" s="40" t="s">
        <v>283</v>
      </c>
      <c r="E201" s="52"/>
      <c r="F201" s="115">
        <f t="shared" si="20"/>
        <v>0</v>
      </c>
      <c r="G201" s="116"/>
      <c r="H201" s="22"/>
      <c r="L201" s="22"/>
      <c r="M201" s="22"/>
    </row>
    <row r="202" spans="1:13" x14ac:dyDescent="0.35">
      <c r="A202" s="24" t="s">
        <v>284</v>
      </c>
      <c r="B202" s="40" t="s">
        <v>285</v>
      </c>
      <c r="E202" s="52"/>
      <c r="F202" s="115">
        <f t="shared" si="20"/>
        <v>0</v>
      </c>
      <c r="G202" s="116"/>
      <c r="H202" s="22"/>
      <c r="L202" s="22"/>
      <c r="M202" s="22"/>
    </row>
    <row r="203" spans="1:13" x14ac:dyDescent="0.35">
      <c r="A203" s="24" t="s">
        <v>286</v>
      </c>
      <c r="B203" s="40" t="s">
        <v>287</v>
      </c>
      <c r="E203" s="52"/>
      <c r="F203" s="115">
        <f t="shared" si="20"/>
        <v>0</v>
      </c>
      <c r="G203" s="116"/>
      <c r="H203" s="22"/>
      <c r="L203" s="22"/>
      <c r="M203" s="22"/>
    </row>
    <row r="204" spans="1:13" x14ac:dyDescent="0.35">
      <c r="A204" s="24" t="s">
        <v>288</v>
      </c>
      <c r="B204" s="40" t="s">
        <v>289</v>
      </c>
      <c r="E204" s="52"/>
      <c r="F204" s="115">
        <f t="shared" si="20"/>
        <v>0</v>
      </c>
      <c r="G204" s="116"/>
      <c r="H204" s="22"/>
      <c r="L204" s="22"/>
      <c r="M204" s="22"/>
    </row>
    <row r="205" spans="1:13" x14ac:dyDescent="0.35">
      <c r="A205" s="24" t="s">
        <v>290</v>
      </c>
      <c r="B205" s="40" t="s">
        <v>291</v>
      </c>
      <c r="E205" s="52"/>
      <c r="F205" s="115">
        <f t="shared" si="20"/>
        <v>0</v>
      </c>
      <c r="G205" s="116"/>
      <c r="H205" s="22"/>
      <c r="L205" s="22"/>
      <c r="M205" s="22"/>
    </row>
    <row r="206" spans="1:13" x14ac:dyDescent="0.35">
      <c r="A206" s="24" t="s">
        <v>292</v>
      </c>
      <c r="B206" s="40" t="s">
        <v>92</v>
      </c>
      <c r="E206" s="52"/>
      <c r="F206" s="115">
        <f t="shared" si="20"/>
        <v>0</v>
      </c>
      <c r="G206" s="116"/>
      <c r="H206" s="22"/>
      <c r="L206" s="22"/>
      <c r="M206" s="22"/>
    </row>
    <row r="207" spans="1:13" x14ac:dyDescent="0.35">
      <c r="A207" s="24" t="s">
        <v>293</v>
      </c>
      <c r="B207" s="51" t="s">
        <v>294</v>
      </c>
      <c r="C207" s="101">
        <f>C193</f>
        <v>8156.4180000000015</v>
      </c>
      <c r="E207" s="52"/>
      <c r="F207" s="115"/>
      <c r="G207" s="116"/>
      <c r="H207" s="22"/>
      <c r="L207" s="22"/>
      <c r="M207" s="22"/>
    </row>
    <row r="208" spans="1:13" x14ac:dyDescent="0.35">
      <c r="A208" s="24" t="s">
        <v>295</v>
      </c>
      <c r="B208" s="56" t="s">
        <v>94</v>
      </c>
      <c r="C208" s="101">
        <f>C207</f>
        <v>8156.4180000000015</v>
      </c>
      <c r="D208" s="40"/>
      <c r="E208" s="52"/>
      <c r="F208" s="116">
        <f>SUM(F193:F206)</f>
        <v>1</v>
      </c>
      <c r="G208" s="116"/>
      <c r="H208" s="22"/>
      <c r="L208" s="22"/>
      <c r="M208" s="22"/>
    </row>
    <row r="209" spans="1:13" hidden="1" outlineLevel="1" x14ac:dyDescent="0.35">
      <c r="A209" s="24" t="s">
        <v>296</v>
      </c>
      <c r="B209" s="53"/>
      <c r="E209" s="52"/>
      <c r="F209" s="115">
        <f>IF($C$208=0,"",IF(C209="[for completion]","",C209/$C$208))</f>
        <v>0</v>
      </c>
      <c r="G209" s="116"/>
      <c r="H209" s="22"/>
      <c r="L209" s="22"/>
      <c r="M209" s="22"/>
    </row>
    <row r="210" spans="1:13" hidden="1" outlineLevel="1" x14ac:dyDescent="0.35">
      <c r="A210" s="24" t="s">
        <v>297</v>
      </c>
      <c r="B210" s="53"/>
      <c r="E210" s="52"/>
      <c r="F210" s="115">
        <f t="shared" ref="F210:F215" si="21">IF($C$208=0,"",IF(C210="[for completion]","",C210/$C$208))</f>
        <v>0</v>
      </c>
      <c r="G210" s="116"/>
      <c r="H210" s="22"/>
      <c r="L210" s="22"/>
      <c r="M210" s="22"/>
    </row>
    <row r="211" spans="1:13" hidden="1" outlineLevel="1" x14ac:dyDescent="0.35">
      <c r="A211" s="24" t="s">
        <v>298</v>
      </c>
      <c r="B211" s="53"/>
      <c r="E211" s="52"/>
      <c r="F211" s="115">
        <f t="shared" si="21"/>
        <v>0</v>
      </c>
      <c r="G211" s="116"/>
      <c r="H211" s="22"/>
      <c r="L211" s="22"/>
      <c r="M211" s="22"/>
    </row>
    <row r="212" spans="1:13" hidden="1" outlineLevel="1" x14ac:dyDescent="0.35">
      <c r="A212" s="24" t="s">
        <v>299</v>
      </c>
      <c r="B212" s="53"/>
      <c r="E212" s="52"/>
      <c r="F212" s="115">
        <f t="shared" si="21"/>
        <v>0</v>
      </c>
      <c r="G212" s="116"/>
      <c r="H212" s="22"/>
      <c r="L212" s="22"/>
      <c r="M212" s="22"/>
    </row>
    <row r="213" spans="1:13" hidden="1" outlineLevel="1" x14ac:dyDescent="0.35">
      <c r="A213" s="24" t="s">
        <v>300</v>
      </c>
      <c r="B213" s="53"/>
      <c r="E213" s="52"/>
      <c r="F213" s="115">
        <f t="shared" si="21"/>
        <v>0</v>
      </c>
      <c r="G213" s="116"/>
      <c r="H213" s="22"/>
      <c r="L213" s="22"/>
      <c r="M213" s="22"/>
    </row>
    <row r="214" spans="1:13" hidden="1" outlineLevel="1" x14ac:dyDescent="0.35">
      <c r="A214" s="24" t="s">
        <v>301</v>
      </c>
      <c r="B214" s="53"/>
      <c r="E214" s="52"/>
      <c r="F214" s="115">
        <f t="shared" si="21"/>
        <v>0</v>
      </c>
      <c r="G214" s="116"/>
      <c r="H214" s="22"/>
      <c r="L214" s="22"/>
      <c r="M214" s="22"/>
    </row>
    <row r="215" spans="1:13" hidden="1" outlineLevel="1" x14ac:dyDescent="0.35">
      <c r="A215" s="24" t="s">
        <v>302</v>
      </c>
      <c r="B215" s="53"/>
      <c r="E215" s="52"/>
      <c r="F215" s="115">
        <f t="shared" si="21"/>
        <v>0</v>
      </c>
      <c r="G215" s="116"/>
      <c r="H215" s="22"/>
      <c r="L215" s="22"/>
      <c r="M215" s="22"/>
    </row>
    <row r="216" spans="1:13" ht="15" customHeight="1" collapsed="1" x14ac:dyDescent="0.35">
      <c r="A216" s="42"/>
      <c r="B216" s="43" t="s">
        <v>303</v>
      </c>
      <c r="C216" s="42" t="s">
        <v>61</v>
      </c>
      <c r="D216" s="42"/>
      <c r="E216" s="44"/>
      <c r="F216" s="124" t="s">
        <v>83</v>
      </c>
      <c r="G216" s="124" t="s">
        <v>225</v>
      </c>
      <c r="H216" s="22"/>
      <c r="L216" s="22"/>
      <c r="M216" s="22"/>
    </row>
    <row r="217" spans="1:13" x14ac:dyDescent="0.35">
      <c r="A217" s="24" t="s">
        <v>304</v>
      </c>
      <c r="B217" s="20" t="s">
        <v>305</v>
      </c>
      <c r="C217" s="101">
        <v>8156.4180000000015</v>
      </c>
      <c r="E217" s="60"/>
      <c r="F217" s="115">
        <f>IF($C$220=0,"",IF(C217="[for completion]","",C217/$C$38))</f>
        <v>0.11857953847538893</v>
      </c>
      <c r="G217" s="115">
        <f>IF($C$220=0,"",IF(C217="[for completion]","",C217/$C$39))</f>
        <v>0.13922033575097076</v>
      </c>
      <c r="H217" s="22"/>
      <c r="L217" s="22"/>
      <c r="M217" s="22"/>
    </row>
    <row r="218" spans="1:13" x14ac:dyDescent="0.35">
      <c r="A218" s="24" t="s">
        <v>306</v>
      </c>
      <c r="B218" s="20" t="s">
        <v>307</v>
      </c>
      <c r="C218" s="101">
        <v>9300</v>
      </c>
      <c r="E218" s="60"/>
      <c r="F218" s="115">
        <f>IF($C$220=0,"",IF(C218="[for completion]","",C218/$C$38))</f>
        <v>0.13520514861071573</v>
      </c>
      <c r="G218" s="115">
        <f>IF($C$220=0,"",IF(C218="[for completion]","",C218/$C$39))</f>
        <v>0.15873991775360555</v>
      </c>
      <c r="H218" s="22"/>
      <c r="L218" s="22"/>
      <c r="M218" s="22"/>
    </row>
    <row r="219" spans="1:13" x14ac:dyDescent="0.35">
      <c r="A219" s="24" t="s">
        <v>308</v>
      </c>
      <c r="B219" s="20" t="s">
        <v>92</v>
      </c>
      <c r="C219" s="101">
        <v>0</v>
      </c>
      <c r="E219" s="60"/>
      <c r="F219" s="115">
        <f t="shared" ref="F219:F227" si="22">IF($C$220=0,"",IF(C219="[for completion]","",C219/$C$220))</f>
        <v>0</v>
      </c>
      <c r="G219" s="115">
        <f t="shared" ref="G219:G227" si="23">IF($C$220=0,"",IF(C219="[for completion]","",C219/$C$220))</f>
        <v>0</v>
      </c>
      <c r="H219" s="22"/>
      <c r="L219" s="22"/>
      <c r="M219" s="22"/>
    </row>
    <row r="220" spans="1:13" x14ac:dyDescent="0.35">
      <c r="A220" s="24" t="s">
        <v>309</v>
      </c>
      <c r="B220" s="56" t="s">
        <v>94</v>
      </c>
      <c r="C220" s="101">
        <f>SUM(C217:C219)</f>
        <v>17456.418000000001</v>
      </c>
      <c r="E220" s="60"/>
      <c r="F220" s="110">
        <f>SUM(F217:F219)</f>
        <v>0.25378468708610469</v>
      </c>
      <c r="G220" s="110">
        <f>SUM(G217:G219)</f>
        <v>0.29796025350457633</v>
      </c>
      <c r="H220" s="22"/>
      <c r="L220" s="22"/>
      <c r="M220" s="22"/>
    </row>
    <row r="221" spans="1:13" hidden="1" outlineLevel="1" x14ac:dyDescent="0.35">
      <c r="A221" s="24" t="s">
        <v>310</v>
      </c>
      <c r="B221" s="53"/>
      <c r="E221" s="60"/>
      <c r="F221" s="115">
        <f t="shared" si="22"/>
        <v>0</v>
      </c>
      <c r="G221" s="115">
        <f t="shared" si="23"/>
        <v>0</v>
      </c>
      <c r="H221" s="22"/>
      <c r="L221" s="22"/>
      <c r="M221" s="22"/>
    </row>
    <row r="222" spans="1:13" hidden="1" outlineLevel="1" x14ac:dyDescent="0.35">
      <c r="A222" s="24" t="s">
        <v>311</v>
      </c>
      <c r="B222" s="53"/>
      <c r="E222" s="60"/>
      <c r="F222" s="115">
        <f t="shared" si="22"/>
        <v>0</v>
      </c>
      <c r="G222" s="115">
        <f t="shared" si="23"/>
        <v>0</v>
      </c>
      <c r="H222" s="22"/>
      <c r="L222" s="22"/>
      <c r="M222" s="22"/>
    </row>
    <row r="223" spans="1:13" hidden="1" outlineLevel="1" x14ac:dyDescent="0.35">
      <c r="A223" s="24" t="s">
        <v>312</v>
      </c>
      <c r="B223" s="53"/>
      <c r="E223" s="60"/>
      <c r="F223" s="115">
        <f t="shared" si="22"/>
        <v>0</v>
      </c>
      <c r="G223" s="115">
        <f t="shared" si="23"/>
        <v>0</v>
      </c>
      <c r="H223" s="22"/>
      <c r="L223" s="22"/>
      <c r="M223" s="22"/>
    </row>
    <row r="224" spans="1:13" hidden="1" outlineLevel="1" x14ac:dyDescent="0.35">
      <c r="A224" s="24" t="s">
        <v>313</v>
      </c>
      <c r="B224" s="53"/>
      <c r="E224" s="60"/>
      <c r="F224" s="115">
        <f t="shared" si="22"/>
        <v>0</v>
      </c>
      <c r="G224" s="115">
        <f t="shared" si="23"/>
        <v>0</v>
      </c>
      <c r="H224" s="22"/>
      <c r="L224" s="22"/>
      <c r="M224" s="22"/>
    </row>
    <row r="225" spans="1:14" hidden="1" outlineLevel="1" x14ac:dyDescent="0.35">
      <c r="A225" s="24" t="s">
        <v>314</v>
      </c>
      <c r="B225" s="53"/>
      <c r="E225" s="60"/>
      <c r="F225" s="115">
        <f t="shared" si="22"/>
        <v>0</v>
      </c>
      <c r="G225" s="115">
        <f t="shared" si="23"/>
        <v>0</v>
      </c>
      <c r="H225" s="22"/>
      <c r="L225" s="22"/>
      <c r="M225" s="22"/>
    </row>
    <row r="226" spans="1:14" hidden="1" outlineLevel="1" x14ac:dyDescent="0.35">
      <c r="A226" s="24" t="s">
        <v>315</v>
      </c>
      <c r="B226" s="53"/>
      <c r="E226" s="40"/>
      <c r="F226" s="115">
        <f t="shared" si="22"/>
        <v>0</v>
      </c>
      <c r="G226" s="115">
        <f t="shared" si="23"/>
        <v>0</v>
      </c>
      <c r="H226" s="22"/>
      <c r="L226" s="22"/>
      <c r="M226" s="22"/>
    </row>
    <row r="227" spans="1:14" hidden="1" outlineLevel="1" x14ac:dyDescent="0.35">
      <c r="A227" s="24" t="s">
        <v>316</v>
      </c>
      <c r="B227" s="53"/>
      <c r="E227" s="60"/>
      <c r="F227" s="115">
        <f t="shared" si="22"/>
        <v>0</v>
      </c>
      <c r="G227" s="115">
        <f t="shared" si="23"/>
        <v>0</v>
      </c>
      <c r="H227" s="22"/>
      <c r="L227" s="22"/>
      <c r="M227" s="22"/>
    </row>
    <row r="228" spans="1:14" ht="15" customHeight="1" collapsed="1" x14ac:dyDescent="0.35">
      <c r="A228" s="42"/>
      <c r="B228" s="43" t="s">
        <v>317</v>
      </c>
      <c r="C228" s="42"/>
      <c r="D228" s="42"/>
      <c r="E228" s="44"/>
      <c r="F228" s="124"/>
      <c r="G228" s="124"/>
      <c r="H228" s="22"/>
      <c r="L228" s="22"/>
      <c r="M228" s="22"/>
    </row>
    <row r="229" spans="1:14" x14ac:dyDescent="0.35">
      <c r="A229" s="24" t="s">
        <v>318</v>
      </c>
      <c r="B229" s="40" t="s">
        <v>319</v>
      </c>
      <c r="C229" s="67" t="s">
        <v>1770</v>
      </c>
      <c r="D229" s="67"/>
      <c r="H229" s="22"/>
      <c r="L229" s="22"/>
      <c r="M229" s="22"/>
    </row>
    <row r="230" spans="1:14" ht="15" customHeight="1" x14ac:dyDescent="0.35">
      <c r="A230" s="42"/>
      <c r="B230" s="43" t="s">
        <v>320</v>
      </c>
      <c r="C230" s="42"/>
      <c r="D230" s="42"/>
      <c r="E230" s="44"/>
      <c r="F230" s="124"/>
      <c r="G230" s="124"/>
      <c r="H230" s="22"/>
      <c r="L230" s="22"/>
      <c r="M230" s="22"/>
    </row>
    <row r="231" spans="1:14" x14ac:dyDescent="0.35">
      <c r="A231" s="24" t="s">
        <v>11</v>
      </c>
      <c r="B231" s="24" t="s">
        <v>1324</v>
      </c>
      <c r="C231" s="101">
        <v>56034</v>
      </c>
      <c r="E231" s="40"/>
      <c r="H231" s="22"/>
      <c r="L231" s="22"/>
      <c r="M231" s="22"/>
    </row>
    <row r="232" spans="1:14" x14ac:dyDescent="0.35">
      <c r="A232" s="24" t="s">
        <v>321</v>
      </c>
      <c r="B232" s="63" t="s">
        <v>322</v>
      </c>
      <c r="C232" s="24" t="s">
        <v>1337</v>
      </c>
      <c r="E232" s="40"/>
      <c r="H232" s="22"/>
      <c r="L232" s="22"/>
      <c r="M232" s="22"/>
    </row>
    <row r="233" spans="1:14" x14ac:dyDescent="0.35">
      <c r="A233" s="24" t="s">
        <v>323</v>
      </c>
      <c r="B233" s="63" t="s">
        <v>324</v>
      </c>
      <c r="C233" s="24" t="s">
        <v>1337</v>
      </c>
      <c r="E233" s="40"/>
      <c r="H233" s="22"/>
      <c r="L233" s="22"/>
      <c r="M233" s="22"/>
    </row>
    <row r="234" spans="1:14" hidden="1" outlineLevel="1" x14ac:dyDescent="0.35">
      <c r="A234" s="24" t="s">
        <v>325</v>
      </c>
      <c r="B234" s="38" t="s">
        <v>326</v>
      </c>
      <c r="C234" s="40"/>
      <c r="D234" s="40"/>
      <c r="E234" s="40"/>
      <c r="H234" s="22"/>
      <c r="L234" s="22"/>
      <c r="M234" s="22"/>
    </row>
    <row r="235" spans="1:14" hidden="1" outlineLevel="1" x14ac:dyDescent="0.35">
      <c r="A235" s="24" t="s">
        <v>327</v>
      </c>
      <c r="B235" s="38" t="s">
        <v>328</v>
      </c>
      <c r="C235" s="40"/>
      <c r="D235" s="40"/>
      <c r="E235" s="40"/>
      <c r="H235" s="22"/>
      <c r="L235" s="22"/>
      <c r="M235" s="22"/>
    </row>
    <row r="236" spans="1:14" hidden="1" outlineLevel="1" x14ac:dyDescent="0.35">
      <c r="A236" s="24" t="s">
        <v>329</v>
      </c>
      <c r="B236" s="38" t="s">
        <v>330</v>
      </c>
      <c r="C236" s="40"/>
      <c r="D236" s="40"/>
      <c r="E236" s="40"/>
      <c r="H236" s="22"/>
      <c r="L236" s="22"/>
      <c r="M236" s="22"/>
    </row>
    <row r="237" spans="1:14" hidden="1" outlineLevel="1" x14ac:dyDescent="0.35">
      <c r="A237" s="24" t="s">
        <v>331</v>
      </c>
      <c r="C237" s="40"/>
      <c r="D237" s="40"/>
      <c r="E237" s="40"/>
      <c r="H237" s="22"/>
      <c r="L237" s="22"/>
      <c r="M237" s="22"/>
    </row>
    <row r="238" spans="1:14" hidden="1" outlineLevel="1" x14ac:dyDescent="0.35">
      <c r="A238" s="24" t="s">
        <v>332</v>
      </c>
      <c r="C238" s="40"/>
      <c r="D238" s="40"/>
      <c r="E238" s="40"/>
      <c r="H238" s="22"/>
      <c r="L238" s="22"/>
      <c r="M238" s="22"/>
    </row>
    <row r="239" spans="1:14" hidden="1" outlineLevel="1" x14ac:dyDescent="0.35">
      <c r="A239" s="24" t="s">
        <v>333</v>
      </c>
      <c r="D239"/>
      <c r="E239"/>
      <c r="F239" s="131"/>
      <c r="G239" s="131"/>
      <c r="H239" s="22"/>
      <c r="K239" s="64"/>
      <c r="L239" s="64"/>
      <c r="M239" s="64"/>
      <c r="N239" s="64"/>
    </row>
    <row r="240" spans="1:14" hidden="1" outlineLevel="1" x14ac:dyDescent="0.35">
      <c r="A240" s="24" t="s">
        <v>334</v>
      </c>
      <c r="D240"/>
      <c r="E240"/>
      <c r="F240" s="131"/>
      <c r="G240" s="131"/>
      <c r="H240" s="22"/>
      <c r="K240" s="64"/>
      <c r="L240" s="64"/>
      <c r="M240" s="64"/>
      <c r="N240" s="64"/>
    </row>
    <row r="241" spans="1:14" hidden="1" outlineLevel="1" x14ac:dyDescent="0.35">
      <c r="A241" s="24" t="s">
        <v>335</v>
      </c>
      <c r="D241"/>
      <c r="E241"/>
      <c r="F241" s="131"/>
      <c r="G241" s="131"/>
      <c r="H241" s="22"/>
      <c r="K241" s="64"/>
      <c r="L241" s="64"/>
      <c r="M241" s="64"/>
      <c r="N241" s="64"/>
    </row>
    <row r="242" spans="1:14" hidden="1" outlineLevel="1" x14ac:dyDescent="0.35">
      <c r="A242" s="24" t="s">
        <v>336</v>
      </c>
      <c r="D242"/>
      <c r="E242"/>
      <c r="F242" s="131"/>
      <c r="G242" s="131"/>
      <c r="H242" s="22"/>
      <c r="K242" s="64"/>
      <c r="L242" s="64"/>
      <c r="M242" s="64"/>
      <c r="N242" s="64"/>
    </row>
    <row r="243" spans="1:14" hidden="1" outlineLevel="1" x14ac:dyDescent="0.35">
      <c r="A243" s="24" t="s">
        <v>337</v>
      </c>
      <c r="D243"/>
      <c r="E243"/>
      <c r="F243" s="131"/>
      <c r="G243" s="131"/>
      <c r="H243" s="22"/>
      <c r="K243" s="64"/>
      <c r="L243" s="64"/>
      <c r="M243" s="64"/>
      <c r="N243" s="64"/>
    </row>
    <row r="244" spans="1:14" hidden="1" outlineLevel="1" x14ac:dyDescent="0.35">
      <c r="A244" s="24" t="s">
        <v>338</v>
      </c>
      <c r="D244"/>
      <c r="E244"/>
      <c r="F244" s="131"/>
      <c r="G244" s="131"/>
      <c r="H244" s="22"/>
      <c r="K244" s="64"/>
      <c r="L244" s="64"/>
      <c r="M244" s="64"/>
      <c r="N244" s="64"/>
    </row>
    <row r="245" spans="1:14" hidden="1" outlineLevel="1" x14ac:dyDescent="0.35">
      <c r="A245" s="24" t="s">
        <v>339</v>
      </c>
      <c r="D245"/>
      <c r="E245"/>
      <c r="F245" s="131"/>
      <c r="G245" s="131"/>
      <c r="H245" s="22"/>
      <c r="K245" s="64"/>
      <c r="L245" s="64"/>
      <c r="M245" s="64"/>
      <c r="N245" s="64"/>
    </row>
    <row r="246" spans="1:14" hidden="1" outlineLevel="1" x14ac:dyDescent="0.35">
      <c r="A246" s="24" t="s">
        <v>340</v>
      </c>
      <c r="D246"/>
      <c r="E246"/>
      <c r="F246" s="131"/>
      <c r="G246" s="131"/>
      <c r="H246" s="22"/>
      <c r="K246" s="64"/>
      <c r="L246" s="64"/>
      <c r="M246" s="64"/>
      <c r="N246" s="64"/>
    </row>
    <row r="247" spans="1:14" hidden="1" outlineLevel="1" x14ac:dyDescent="0.35">
      <c r="A247" s="24" t="s">
        <v>341</v>
      </c>
      <c r="D247"/>
      <c r="E247"/>
      <c r="F247" s="131"/>
      <c r="G247" s="131"/>
      <c r="H247" s="22"/>
      <c r="K247" s="64"/>
      <c r="L247" s="64"/>
      <c r="M247" s="64"/>
      <c r="N247" s="64"/>
    </row>
    <row r="248" spans="1:14" hidden="1" outlineLevel="1" x14ac:dyDescent="0.35">
      <c r="A248" s="24" t="s">
        <v>342</v>
      </c>
      <c r="D248"/>
      <c r="E248"/>
      <c r="F248" s="131"/>
      <c r="G248" s="131"/>
      <c r="H248" s="22"/>
      <c r="K248" s="64"/>
      <c r="L248" s="64"/>
      <c r="M248" s="64"/>
      <c r="N248" s="64"/>
    </row>
    <row r="249" spans="1:14" hidden="1" outlineLevel="1" x14ac:dyDescent="0.35">
      <c r="A249" s="24" t="s">
        <v>343</v>
      </c>
      <c r="D249"/>
      <c r="E249"/>
      <c r="F249" s="131"/>
      <c r="G249" s="131"/>
      <c r="H249" s="22"/>
      <c r="K249" s="64"/>
      <c r="L249" s="64"/>
      <c r="M249" s="64"/>
      <c r="N249" s="64"/>
    </row>
    <row r="250" spans="1:14" hidden="1" outlineLevel="1" x14ac:dyDescent="0.35">
      <c r="A250" s="24" t="s">
        <v>344</v>
      </c>
      <c r="D250"/>
      <c r="E250"/>
      <c r="F250" s="131"/>
      <c r="G250" s="131"/>
      <c r="H250" s="22"/>
      <c r="K250" s="64"/>
      <c r="L250" s="64"/>
      <c r="M250" s="64"/>
      <c r="N250" s="64"/>
    </row>
    <row r="251" spans="1:14" hidden="1" outlineLevel="1" x14ac:dyDescent="0.35">
      <c r="A251" s="24" t="s">
        <v>345</v>
      </c>
      <c r="D251"/>
      <c r="E251"/>
      <c r="F251" s="131"/>
      <c r="G251" s="131"/>
      <c r="H251" s="22"/>
      <c r="K251" s="64"/>
      <c r="L251" s="64"/>
      <c r="M251" s="64"/>
      <c r="N251" s="64"/>
    </row>
    <row r="252" spans="1:14" hidden="1" outlineLevel="1" x14ac:dyDescent="0.35">
      <c r="A252" s="24" t="s">
        <v>346</v>
      </c>
      <c r="D252"/>
      <c r="E252"/>
      <c r="F252" s="131"/>
      <c r="G252" s="131"/>
      <c r="H252" s="22"/>
      <c r="K252" s="64"/>
      <c r="L252" s="64"/>
      <c r="M252" s="64"/>
      <c r="N252" s="64"/>
    </row>
    <row r="253" spans="1:14" hidden="1" outlineLevel="1" x14ac:dyDescent="0.35">
      <c r="A253" s="24" t="s">
        <v>347</v>
      </c>
      <c r="D253"/>
      <c r="E253"/>
      <c r="F253" s="131"/>
      <c r="G253" s="131"/>
      <c r="H253" s="22"/>
      <c r="K253" s="64"/>
      <c r="L253" s="64"/>
      <c r="M253" s="64"/>
      <c r="N253" s="64"/>
    </row>
    <row r="254" spans="1:14" hidden="1" outlineLevel="1" x14ac:dyDescent="0.35">
      <c r="A254" s="24" t="s">
        <v>348</v>
      </c>
      <c r="D254"/>
      <c r="E254"/>
      <c r="F254" s="131"/>
      <c r="G254" s="131"/>
      <c r="H254" s="22"/>
      <c r="K254" s="64"/>
      <c r="L254" s="64"/>
      <c r="M254" s="64"/>
      <c r="N254" s="64"/>
    </row>
    <row r="255" spans="1:14" hidden="1" outlineLevel="1" x14ac:dyDescent="0.35">
      <c r="A255" s="24" t="s">
        <v>349</v>
      </c>
      <c r="D255"/>
      <c r="E255"/>
      <c r="F255" s="131"/>
      <c r="G255" s="131"/>
      <c r="H255" s="22"/>
      <c r="K255" s="64"/>
      <c r="L255" s="64"/>
      <c r="M255" s="64"/>
      <c r="N255" s="64"/>
    </row>
    <row r="256" spans="1:14" hidden="1" outlineLevel="1" x14ac:dyDescent="0.35">
      <c r="A256" s="24" t="s">
        <v>350</v>
      </c>
      <c r="D256"/>
      <c r="E256"/>
      <c r="F256" s="131"/>
      <c r="G256" s="131"/>
      <c r="H256" s="22"/>
      <c r="K256" s="64"/>
      <c r="L256" s="64"/>
      <c r="M256" s="64"/>
      <c r="N256" s="64"/>
    </row>
    <row r="257" spans="1:14" hidden="1" outlineLevel="1" x14ac:dyDescent="0.35">
      <c r="A257" s="24" t="s">
        <v>351</v>
      </c>
      <c r="D257"/>
      <c r="E257"/>
      <c r="F257" s="131"/>
      <c r="G257" s="131"/>
      <c r="H257" s="22"/>
      <c r="K257" s="64"/>
      <c r="L257" s="64"/>
      <c r="M257" s="64"/>
      <c r="N257" s="64"/>
    </row>
    <row r="258" spans="1:14" hidden="1" outlineLevel="1" x14ac:dyDescent="0.35">
      <c r="A258" s="24" t="s">
        <v>352</v>
      </c>
      <c r="D258"/>
      <c r="E258"/>
      <c r="F258" s="131"/>
      <c r="G258" s="131"/>
      <c r="H258" s="22"/>
      <c r="K258" s="64"/>
      <c r="L258" s="64"/>
      <c r="M258" s="64"/>
      <c r="N258" s="64"/>
    </row>
    <row r="259" spans="1:14" hidden="1" outlineLevel="1" x14ac:dyDescent="0.35">
      <c r="A259" s="24" t="s">
        <v>353</v>
      </c>
      <c r="D259"/>
      <c r="E259"/>
      <c r="F259" s="131"/>
      <c r="G259" s="131"/>
      <c r="H259" s="22"/>
      <c r="K259" s="64"/>
      <c r="L259" s="64"/>
      <c r="M259" s="64"/>
      <c r="N259" s="64"/>
    </row>
    <row r="260" spans="1:14" hidden="1" outlineLevel="1" x14ac:dyDescent="0.35">
      <c r="A260" s="24" t="s">
        <v>354</v>
      </c>
      <c r="D260"/>
      <c r="E260"/>
      <c r="F260" s="131"/>
      <c r="G260" s="131"/>
      <c r="H260" s="22"/>
      <c r="K260" s="64"/>
      <c r="L260" s="64"/>
      <c r="M260" s="64"/>
      <c r="N260" s="64"/>
    </row>
    <row r="261" spans="1:14" hidden="1" outlineLevel="1" x14ac:dyDescent="0.35">
      <c r="A261" s="24" t="s">
        <v>355</v>
      </c>
      <c r="D261"/>
      <c r="E261"/>
      <c r="F261" s="131"/>
      <c r="G261" s="131"/>
      <c r="H261" s="22"/>
      <c r="K261" s="64"/>
      <c r="L261" s="64"/>
      <c r="M261" s="64"/>
      <c r="N261" s="64"/>
    </row>
    <row r="262" spans="1:14" hidden="1" outlineLevel="1" x14ac:dyDescent="0.35">
      <c r="A262" s="24" t="s">
        <v>356</v>
      </c>
      <c r="D262"/>
      <c r="E262"/>
      <c r="F262" s="131"/>
      <c r="G262" s="131"/>
      <c r="H262" s="22"/>
      <c r="K262" s="64"/>
      <c r="L262" s="64"/>
      <c r="M262" s="64"/>
      <c r="N262" s="64"/>
    </row>
    <row r="263" spans="1:14" hidden="1" outlineLevel="1" x14ac:dyDescent="0.35">
      <c r="A263" s="24" t="s">
        <v>357</v>
      </c>
      <c r="D263"/>
      <c r="E263"/>
      <c r="F263" s="131"/>
      <c r="G263" s="131"/>
      <c r="H263" s="22"/>
      <c r="K263" s="64"/>
      <c r="L263" s="64"/>
      <c r="M263" s="64"/>
      <c r="N263" s="64"/>
    </row>
    <row r="264" spans="1:14" hidden="1" outlineLevel="1" x14ac:dyDescent="0.35">
      <c r="A264" s="24" t="s">
        <v>358</v>
      </c>
      <c r="D264"/>
      <c r="E264"/>
      <c r="F264" s="131"/>
      <c r="G264" s="131"/>
      <c r="H264" s="22"/>
      <c r="K264" s="64"/>
      <c r="L264" s="64"/>
      <c r="M264" s="64"/>
      <c r="N264" s="64"/>
    </row>
    <row r="265" spans="1:14" hidden="1" outlineLevel="1" x14ac:dyDescent="0.35">
      <c r="A265" s="24" t="s">
        <v>359</v>
      </c>
      <c r="D265"/>
      <c r="E265"/>
      <c r="F265" s="131"/>
      <c r="G265" s="131"/>
      <c r="H265" s="22"/>
      <c r="K265" s="64"/>
      <c r="L265" s="64"/>
      <c r="M265" s="64"/>
      <c r="N265" s="64"/>
    </row>
    <row r="266" spans="1:14" hidden="1" outlineLevel="1" x14ac:dyDescent="0.35">
      <c r="A266" s="24" t="s">
        <v>360</v>
      </c>
      <c r="D266"/>
      <c r="E266"/>
      <c r="F266" s="131"/>
      <c r="G266" s="131"/>
      <c r="H266" s="22"/>
      <c r="K266" s="64"/>
      <c r="L266" s="64"/>
      <c r="M266" s="64"/>
      <c r="N266" s="64"/>
    </row>
    <row r="267" spans="1:14" hidden="1" outlineLevel="1" x14ac:dyDescent="0.35">
      <c r="A267" s="24" t="s">
        <v>361</v>
      </c>
      <c r="D267"/>
      <c r="E267"/>
      <c r="F267" s="131"/>
      <c r="G267" s="131"/>
      <c r="H267" s="22"/>
      <c r="K267" s="64"/>
      <c r="L267" s="64"/>
      <c r="M267" s="64"/>
      <c r="N267" s="64"/>
    </row>
    <row r="268" spans="1:14" hidden="1" outlineLevel="1" x14ac:dyDescent="0.35">
      <c r="A268" s="24" t="s">
        <v>362</v>
      </c>
      <c r="D268"/>
      <c r="E268"/>
      <c r="F268" s="131"/>
      <c r="G268" s="131"/>
      <c r="H268" s="22"/>
      <c r="K268" s="64"/>
      <c r="L268" s="64"/>
      <c r="M268" s="64"/>
      <c r="N268" s="64"/>
    </row>
    <row r="269" spans="1:14" hidden="1" outlineLevel="1" x14ac:dyDescent="0.35">
      <c r="A269" s="24" t="s">
        <v>363</v>
      </c>
      <c r="D269"/>
      <c r="E269"/>
      <c r="F269" s="131"/>
      <c r="G269" s="131"/>
      <c r="H269" s="22"/>
      <c r="K269" s="64"/>
      <c r="L269" s="64"/>
      <c r="M269" s="64"/>
      <c r="N269" s="64"/>
    </row>
    <row r="270" spans="1:14" hidden="1" outlineLevel="1" x14ac:dyDescent="0.35">
      <c r="A270" s="24" t="s">
        <v>364</v>
      </c>
      <c r="D270"/>
      <c r="E270"/>
      <c r="F270" s="131"/>
      <c r="G270" s="131"/>
      <c r="H270" s="22"/>
      <c r="K270" s="64"/>
      <c r="L270" s="64"/>
      <c r="M270" s="64"/>
      <c r="N270" s="64"/>
    </row>
    <row r="271" spans="1:14" hidden="1" outlineLevel="1" x14ac:dyDescent="0.35">
      <c r="A271" s="24" t="s">
        <v>365</v>
      </c>
      <c r="D271"/>
      <c r="E271"/>
      <c r="F271" s="131"/>
      <c r="G271" s="131"/>
      <c r="H271" s="22"/>
      <c r="K271" s="64"/>
      <c r="L271" s="64"/>
      <c r="M271" s="64"/>
      <c r="N271" s="64"/>
    </row>
    <row r="272" spans="1:14" hidden="1" outlineLevel="1" x14ac:dyDescent="0.35">
      <c r="A272" s="24" t="s">
        <v>366</v>
      </c>
      <c r="D272"/>
      <c r="E272"/>
      <c r="F272" s="131"/>
      <c r="G272" s="131"/>
      <c r="H272" s="22"/>
      <c r="K272" s="64"/>
      <c r="L272" s="64"/>
      <c r="M272" s="64"/>
      <c r="N272" s="64"/>
    </row>
    <row r="273" spans="1:14" hidden="1" outlineLevel="1" x14ac:dyDescent="0.35">
      <c r="A273" s="24" t="s">
        <v>367</v>
      </c>
      <c r="D273"/>
      <c r="E273"/>
      <c r="F273" s="131"/>
      <c r="G273" s="131"/>
      <c r="H273" s="22"/>
      <c r="K273" s="64"/>
      <c r="L273" s="64"/>
      <c r="M273" s="64"/>
      <c r="N273" s="64"/>
    </row>
    <row r="274" spans="1:14" hidden="1" outlineLevel="1" x14ac:dyDescent="0.35">
      <c r="A274" s="24" t="s">
        <v>368</v>
      </c>
      <c r="D274"/>
      <c r="E274"/>
      <c r="F274" s="131"/>
      <c r="G274" s="131"/>
      <c r="H274" s="22"/>
      <c r="K274" s="64"/>
      <c r="L274" s="64"/>
      <c r="M274" s="64"/>
      <c r="N274" s="64"/>
    </row>
    <row r="275" spans="1:14" hidden="1" outlineLevel="1" x14ac:dyDescent="0.35">
      <c r="A275" s="24" t="s">
        <v>369</v>
      </c>
      <c r="D275"/>
      <c r="E275"/>
      <c r="F275" s="131"/>
      <c r="G275" s="131"/>
      <c r="H275" s="22"/>
      <c r="K275" s="64"/>
      <c r="L275" s="64"/>
      <c r="M275" s="64"/>
      <c r="N275" s="64"/>
    </row>
    <row r="276" spans="1:14" hidden="1" outlineLevel="1" x14ac:dyDescent="0.35">
      <c r="A276" s="24" t="s">
        <v>370</v>
      </c>
      <c r="D276"/>
      <c r="E276"/>
      <c r="F276" s="131"/>
      <c r="G276" s="131"/>
      <c r="H276" s="22"/>
      <c r="K276" s="64"/>
      <c r="L276" s="64"/>
      <c r="M276" s="64"/>
      <c r="N276" s="64"/>
    </row>
    <row r="277" spans="1:14" hidden="1" outlineLevel="1" x14ac:dyDescent="0.35">
      <c r="A277" s="24" t="s">
        <v>371</v>
      </c>
      <c r="D277"/>
      <c r="E277"/>
      <c r="F277" s="131"/>
      <c r="G277" s="131"/>
      <c r="H277" s="22"/>
      <c r="K277" s="64"/>
      <c r="L277" s="64"/>
      <c r="M277" s="64"/>
      <c r="N277" s="64"/>
    </row>
    <row r="278" spans="1:14" hidden="1" outlineLevel="1" x14ac:dyDescent="0.35">
      <c r="A278" s="24" t="s">
        <v>372</v>
      </c>
      <c r="D278"/>
      <c r="E278"/>
      <c r="F278" s="131"/>
      <c r="G278" s="131"/>
      <c r="H278" s="22"/>
      <c r="K278" s="64"/>
      <c r="L278" s="64"/>
      <c r="M278" s="64"/>
      <c r="N278" s="64"/>
    </row>
    <row r="279" spans="1:14" hidden="1" outlineLevel="1" x14ac:dyDescent="0.35">
      <c r="A279" s="24" t="s">
        <v>373</v>
      </c>
      <c r="D279"/>
      <c r="E279"/>
      <c r="F279" s="131"/>
      <c r="G279" s="131"/>
      <c r="H279" s="22"/>
      <c r="K279" s="64"/>
      <c r="L279" s="64"/>
      <c r="M279" s="64"/>
      <c r="N279" s="64"/>
    </row>
    <row r="280" spans="1:14" hidden="1" outlineLevel="1" x14ac:dyDescent="0.35">
      <c r="A280" s="24" t="s">
        <v>374</v>
      </c>
      <c r="D280"/>
      <c r="E280"/>
      <c r="F280" s="131"/>
      <c r="G280" s="131"/>
      <c r="H280" s="22"/>
      <c r="K280" s="64"/>
      <c r="L280" s="64"/>
      <c r="M280" s="64"/>
      <c r="N280" s="64"/>
    </row>
    <row r="281" spans="1:14" hidden="1" outlineLevel="1" x14ac:dyDescent="0.35">
      <c r="A281" s="24" t="s">
        <v>375</v>
      </c>
      <c r="D281"/>
      <c r="E281"/>
      <c r="F281" s="131"/>
      <c r="G281" s="131"/>
      <c r="H281" s="22"/>
      <c r="K281" s="64"/>
      <c r="L281" s="64"/>
      <c r="M281" s="64"/>
      <c r="N281" s="64"/>
    </row>
    <row r="282" spans="1:14" hidden="1" outlineLevel="1" x14ac:dyDescent="0.35">
      <c r="A282" s="24" t="s">
        <v>376</v>
      </c>
      <c r="D282"/>
      <c r="E282"/>
      <c r="F282" s="131"/>
      <c r="G282" s="131"/>
      <c r="H282" s="22"/>
      <c r="K282" s="64"/>
      <c r="L282" s="64"/>
      <c r="M282" s="64"/>
      <c r="N282" s="64"/>
    </row>
    <row r="283" spans="1:14" hidden="1" outlineLevel="1" x14ac:dyDescent="0.35">
      <c r="A283" s="24" t="s">
        <v>377</v>
      </c>
      <c r="D283"/>
      <c r="E283"/>
      <c r="F283" s="131"/>
      <c r="G283" s="131"/>
      <c r="H283" s="22"/>
      <c r="K283" s="64"/>
      <c r="L283" s="64"/>
      <c r="M283" s="64"/>
      <c r="N283" s="64"/>
    </row>
    <row r="284" spans="1:14" hidden="1" outlineLevel="1" x14ac:dyDescent="0.35">
      <c r="A284" s="24" t="s">
        <v>378</v>
      </c>
      <c r="D284"/>
      <c r="E284"/>
      <c r="F284" s="131"/>
      <c r="G284" s="131"/>
      <c r="H284" s="22"/>
      <c r="K284" s="64"/>
      <c r="L284" s="64"/>
      <c r="M284" s="64"/>
      <c r="N284" s="64"/>
    </row>
    <row r="285" spans="1:14" ht="37" collapsed="1" x14ac:dyDescent="0.35">
      <c r="A285" s="35"/>
      <c r="B285" s="35" t="s">
        <v>379</v>
      </c>
      <c r="C285" s="35" t="s">
        <v>1</v>
      </c>
      <c r="D285" s="35" t="s">
        <v>1</v>
      </c>
      <c r="E285" s="35"/>
      <c r="F285" s="122"/>
      <c r="G285" s="123"/>
      <c r="H285" s="22"/>
      <c r="I285" s="28"/>
      <c r="J285" s="28"/>
      <c r="K285" s="28"/>
      <c r="L285" s="28"/>
      <c r="M285" s="30"/>
    </row>
    <row r="286" spans="1:14" ht="18.5" x14ac:dyDescent="0.35">
      <c r="A286" s="65" t="s">
        <v>380</v>
      </c>
      <c r="B286" s="66"/>
      <c r="C286" s="66"/>
      <c r="D286" s="66"/>
      <c r="E286" s="66"/>
      <c r="F286" s="132"/>
      <c r="G286" s="133"/>
      <c r="H286" s="22"/>
      <c r="I286" s="28"/>
      <c r="J286" s="28"/>
      <c r="K286" s="28"/>
      <c r="L286" s="28"/>
      <c r="M286" s="30"/>
    </row>
    <row r="287" spans="1:14" ht="18.5" x14ac:dyDescent="0.35">
      <c r="A287" s="65" t="s">
        <v>381</v>
      </c>
      <c r="B287" s="66"/>
      <c r="C287" s="66"/>
      <c r="D287" s="66"/>
      <c r="E287" s="66"/>
      <c r="F287" s="132"/>
      <c r="G287" s="133"/>
      <c r="H287" s="22"/>
      <c r="I287" s="28"/>
      <c r="J287" s="28"/>
      <c r="K287" s="28"/>
      <c r="L287" s="28"/>
      <c r="M287" s="30"/>
    </row>
    <row r="288" spans="1:14" x14ac:dyDescent="0.35">
      <c r="A288" s="24" t="s">
        <v>382</v>
      </c>
      <c r="B288" s="38" t="s">
        <v>383</v>
      </c>
      <c r="C288" s="67">
        <f>ROW(B38)</f>
        <v>38</v>
      </c>
      <c r="D288" s="59"/>
      <c r="E288" s="59"/>
      <c r="F288" s="110"/>
      <c r="G288" s="110"/>
      <c r="H288" s="22"/>
      <c r="I288" s="38"/>
      <c r="J288" s="67"/>
      <c r="L288" s="59"/>
      <c r="M288" s="59"/>
      <c r="N288" s="59"/>
    </row>
    <row r="289" spans="1:14" x14ac:dyDescent="0.35">
      <c r="A289" s="24" t="s">
        <v>384</v>
      </c>
      <c r="B289" s="38" t="s">
        <v>385</v>
      </c>
      <c r="C289" s="67">
        <f>ROW(B39)</f>
        <v>39</v>
      </c>
      <c r="E289" s="59"/>
      <c r="F289" s="110"/>
      <c r="H289" s="22"/>
      <c r="I289" s="38"/>
      <c r="J289" s="67"/>
      <c r="L289" s="59"/>
      <c r="M289" s="59"/>
    </row>
    <row r="290" spans="1:14" x14ac:dyDescent="0.35">
      <c r="A290" s="24" t="s">
        <v>386</v>
      </c>
      <c r="B290" s="38" t="s">
        <v>387</v>
      </c>
      <c r="C290" s="67" t="str">
        <f>ROW('B1. HTT Mortgage Assets'!B43)&amp; " for Mortgage Assets"</f>
        <v>43 for Mortgage Assets</v>
      </c>
      <c r="D290" s="67" t="str">
        <f>ROW('B2. HTT Public Sector Assets'!B48)&amp; " for Public Sector Assets"</f>
        <v>48 for Public Sector Assets</v>
      </c>
      <c r="E290" s="68"/>
      <c r="F290" s="110"/>
      <c r="G290" s="134"/>
      <c r="H290" s="22"/>
      <c r="I290" s="38"/>
      <c r="J290" s="67"/>
      <c r="K290" s="67"/>
      <c r="L290" s="68"/>
      <c r="M290" s="59"/>
      <c r="N290" s="68"/>
    </row>
    <row r="291" spans="1:14" x14ac:dyDescent="0.35">
      <c r="A291" s="24" t="s">
        <v>388</v>
      </c>
      <c r="B291" s="38" t="s">
        <v>389</v>
      </c>
      <c r="C291" s="67">
        <f>ROW(B52)</f>
        <v>52</v>
      </c>
      <c r="H291" s="22"/>
      <c r="I291" s="38"/>
      <c r="J291" s="67"/>
    </row>
    <row r="292" spans="1:14" x14ac:dyDescent="0.35">
      <c r="A292" s="24" t="s">
        <v>390</v>
      </c>
      <c r="B292" s="38" t="s">
        <v>391</v>
      </c>
      <c r="C292" s="69" t="str">
        <f>ROW('B1. HTT Mortgage Assets'!B185)&amp;" for Residential Mortgage Assets"</f>
        <v>185 for Residential Mortgage Assets</v>
      </c>
      <c r="D292" s="67" t="str">
        <f>ROW('B1. HTT Mortgage Assets'!B286 )&amp; " for Commercial Mortgage Assets"</f>
        <v>286 for Commercial Mortgage Assets</v>
      </c>
      <c r="E292" s="68"/>
      <c r="F292" s="135" t="str">
        <f>ROW('B2. HTT Public Sector Assets'!B18)&amp; " for Public Sector Assets"</f>
        <v>18 for Public Sector Assets</v>
      </c>
      <c r="G292" s="134"/>
      <c r="H292" s="22"/>
      <c r="I292" s="38"/>
      <c r="J292" s="64"/>
      <c r="K292" s="67"/>
      <c r="L292" s="68"/>
      <c r="N292" s="68"/>
    </row>
    <row r="293" spans="1:14" x14ac:dyDescent="0.35">
      <c r="A293" s="24" t="s">
        <v>392</v>
      </c>
      <c r="B293" s="38" t="s">
        <v>393</v>
      </c>
      <c r="C293" s="67" t="str">
        <f>ROW('B1. HTT Mortgage Assets'!B149)&amp;" for Mortgage Assets"</f>
        <v>149 for Mortgage Assets</v>
      </c>
      <c r="D293" s="67">
        <f>ROW(B228)</f>
        <v>228</v>
      </c>
      <c r="F293" s="135" t="str">
        <f>ROW('B2. HTT Public Sector Assets'!B129)&amp;" for Public Sector Assets"</f>
        <v>129 for Public Sector Assets</v>
      </c>
      <c r="H293" s="22"/>
      <c r="I293" s="38"/>
      <c r="M293" s="68"/>
    </row>
    <row r="294" spans="1:14" x14ac:dyDescent="0.35">
      <c r="A294" s="24" t="s">
        <v>394</v>
      </c>
      <c r="B294" s="38" t="s">
        <v>395</v>
      </c>
      <c r="C294" s="67">
        <f>ROW(B111)</f>
        <v>111</v>
      </c>
      <c r="F294" s="134"/>
      <c r="H294" s="22"/>
      <c r="I294" s="38"/>
      <c r="J294" s="67"/>
      <c r="M294" s="68"/>
    </row>
    <row r="295" spans="1:14" x14ac:dyDescent="0.35">
      <c r="A295" s="24" t="s">
        <v>396</v>
      </c>
      <c r="B295" s="38" t="s">
        <v>397</v>
      </c>
      <c r="C295" s="67">
        <f>ROW(B163)</f>
        <v>163</v>
      </c>
      <c r="E295" s="68"/>
      <c r="F295" s="134"/>
      <c r="H295" s="22"/>
      <c r="I295" s="38"/>
      <c r="J295" s="67"/>
      <c r="L295" s="68"/>
      <c r="M295" s="68"/>
    </row>
    <row r="296" spans="1:14" x14ac:dyDescent="0.35">
      <c r="A296" s="24" t="s">
        <v>398</v>
      </c>
      <c r="B296" s="38" t="s">
        <v>399</v>
      </c>
      <c r="C296" s="67">
        <f>ROW(B137)</f>
        <v>137</v>
      </c>
      <c r="E296" s="68"/>
      <c r="F296" s="134"/>
      <c r="H296" s="22"/>
      <c r="I296" s="38"/>
      <c r="J296" s="67"/>
      <c r="L296" s="68"/>
      <c r="M296" s="68"/>
    </row>
    <row r="297" spans="1:14" ht="29" x14ac:dyDescent="0.35">
      <c r="A297" s="24" t="s">
        <v>400</v>
      </c>
      <c r="B297" s="24" t="s">
        <v>401</v>
      </c>
      <c r="C297" s="67" t="str">
        <f>ROW('C. HTT Harmonised Glossary'!B18)&amp;" for Harmonised Glossary"</f>
        <v>18 for Harmonised Glossary</v>
      </c>
      <c r="E297" s="68"/>
      <c r="H297" s="22"/>
      <c r="J297" s="67"/>
      <c r="L297" s="68"/>
    </row>
    <row r="298" spans="1:14" x14ac:dyDescent="0.35">
      <c r="A298" s="24" t="s">
        <v>402</v>
      </c>
      <c r="B298" s="38" t="s">
        <v>403</v>
      </c>
      <c r="C298" s="67">
        <f>ROW(B65)</f>
        <v>65</v>
      </c>
      <c r="E298" s="68"/>
      <c r="H298" s="22"/>
      <c r="I298" s="38"/>
      <c r="J298" s="67"/>
      <c r="L298" s="68"/>
    </row>
    <row r="299" spans="1:14" x14ac:dyDescent="0.35">
      <c r="A299" s="24" t="s">
        <v>404</v>
      </c>
      <c r="B299" s="38" t="s">
        <v>405</v>
      </c>
      <c r="C299" s="67">
        <f>ROW(B88)</f>
        <v>88</v>
      </c>
      <c r="E299" s="68"/>
      <c r="H299" s="22"/>
      <c r="I299" s="38"/>
      <c r="J299" s="67"/>
      <c r="L299" s="68"/>
    </row>
    <row r="300" spans="1:14" x14ac:dyDescent="0.35">
      <c r="A300" s="24" t="s">
        <v>406</v>
      </c>
      <c r="B300" s="38" t="s">
        <v>407</v>
      </c>
      <c r="C300" s="67" t="str">
        <f>ROW('B1. HTT Mortgage Assets'!B179)&amp; " for Mortgage Assets"</f>
        <v>179 for Mortgage Assets</v>
      </c>
      <c r="D300" s="67" t="str">
        <f>ROW('B2. HTT Public Sector Assets'!B166)&amp; " for Public Sector Assets"</f>
        <v>166 for Public Sector Assets</v>
      </c>
      <c r="E300" s="68"/>
      <c r="H300" s="22"/>
      <c r="I300" s="38"/>
      <c r="J300" s="67"/>
      <c r="K300" s="67"/>
      <c r="L300" s="68"/>
    </row>
    <row r="301" spans="1:14" hidden="1" outlineLevel="1" x14ac:dyDescent="0.35">
      <c r="A301" s="24" t="s">
        <v>408</v>
      </c>
      <c r="B301" s="38"/>
      <c r="C301" s="67"/>
      <c r="D301" s="67"/>
      <c r="E301" s="68"/>
      <c r="H301" s="22"/>
      <c r="I301" s="38"/>
      <c r="J301" s="67"/>
      <c r="K301" s="67"/>
      <c r="L301" s="68"/>
    </row>
    <row r="302" spans="1:14" hidden="1" outlineLevel="1" x14ac:dyDescent="0.35">
      <c r="A302" s="24" t="s">
        <v>409</v>
      </c>
      <c r="B302" s="38"/>
      <c r="C302" s="67"/>
      <c r="D302" s="67"/>
      <c r="E302" s="68"/>
      <c r="H302" s="22"/>
      <c r="I302" s="38"/>
      <c r="J302" s="67"/>
      <c r="K302" s="67"/>
      <c r="L302" s="68"/>
    </row>
    <row r="303" spans="1:14" hidden="1" outlineLevel="1" x14ac:dyDescent="0.35">
      <c r="A303" s="24" t="s">
        <v>410</v>
      </c>
      <c r="B303" s="38"/>
      <c r="C303" s="67"/>
      <c r="D303" s="67"/>
      <c r="E303" s="68"/>
      <c r="H303" s="22"/>
      <c r="I303" s="38"/>
      <c r="J303" s="67"/>
      <c r="K303" s="67"/>
      <c r="L303" s="68"/>
    </row>
    <row r="304" spans="1:14" hidden="1" outlineLevel="1" x14ac:dyDescent="0.35">
      <c r="A304" s="24" t="s">
        <v>411</v>
      </c>
      <c r="B304" s="38"/>
      <c r="C304" s="67"/>
      <c r="D304" s="67"/>
      <c r="E304" s="68"/>
      <c r="H304" s="22"/>
      <c r="I304" s="38"/>
      <c r="J304" s="67"/>
      <c r="K304" s="67"/>
      <c r="L304" s="68"/>
    </row>
    <row r="305" spans="1:13" hidden="1" outlineLevel="1" x14ac:dyDescent="0.35">
      <c r="A305" s="24" t="s">
        <v>412</v>
      </c>
      <c r="B305" s="38"/>
      <c r="C305" s="67"/>
      <c r="D305" s="67"/>
      <c r="E305" s="68"/>
      <c r="H305" s="22"/>
      <c r="I305" s="38"/>
      <c r="J305" s="67"/>
      <c r="K305" s="67"/>
      <c r="L305" s="68"/>
    </row>
    <row r="306" spans="1:13" hidden="1" outlineLevel="1" x14ac:dyDescent="0.35">
      <c r="A306" s="24" t="s">
        <v>413</v>
      </c>
      <c r="B306" s="38"/>
      <c r="C306" s="67"/>
      <c r="D306" s="67"/>
      <c r="E306" s="68"/>
      <c r="H306" s="22"/>
      <c r="I306" s="38"/>
      <c r="J306" s="67"/>
      <c r="K306" s="67"/>
      <c r="L306" s="68"/>
    </row>
    <row r="307" spans="1:13" hidden="1" outlineLevel="1" x14ac:dyDescent="0.35">
      <c r="A307" s="24" t="s">
        <v>414</v>
      </c>
      <c r="B307" s="38"/>
      <c r="C307" s="67"/>
      <c r="D307" s="67"/>
      <c r="E307" s="68"/>
      <c r="H307" s="22"/>
      <c r="I307" s="38"/>
      <c r="J307" s="67"/>
      <c r="K307" s="67"/>
      <c r="L307" s="68"/>
    </row>
    <row r="308" spans="1:13" hidden="1" outlineLevel="1" x14ac:dyDescent="0.35">
      <c r="A308" s="24" t="s">
        <v>415</v>
      </c>
      <c r="B308" s="38"/>
      <c r="C308" s="67"/>
      <c r="D308" s="67"/>
      <c r="E308" s="68"/>
      <c r="H308" s="22"/>
      <c r="I308" s="38"/>
      <c r="J308" s="67"/>
      <c r="K308" s="67"/>
      <c r="L308" s="68"/>
    </row>
    <row r="309" spans="1:13" hidden="1" outlineLevel="1" x14ac:dyDescent="0.35">
      <c r="A309" s="24" t="s">
        <v>416</v>
      </c>
      <c r="B309" s="38"/>
      <c r="C309" s="67"/>
      <c r="D309" s="67"/>
      <c r="E309" s="68"/>
      <c r="H309" s="22"/>
      <c r="I309" s="38"/>
      <c r="J309" s="67"/>
      <c r="K309" s="67"/>
      <c r="L309" s="68"/>
    </row>
    <row r="310" spans="1:13" hidden="1" outlineLevel="1" x14ac:dyDescent="0.35">
      <c r="A310" s="24" t="s">
        <v>417</v>
      </c>
      <c r="H310" s="22"/>
    </row>
    <row r="311" spans="1:13" ht="37" collapsed="1" x14ac:dyDescent="0.35">
      <c r="A311" s="36"/>
      <c r="B311" s="35" t="s">
        <v>29</v>
      </c>
      <c r="C311" s="36"/>
      <c r="D311" s="36"/>
      <c r="E311" s="36"/>
      <c r="F311" s="122"/>
      <c r="G311" s="123"/>
      <c r="H311" s="22"/>
      <c r="I311" s="28"/>
      <c r="J311" s="30"/>
      <c r="K311" s="30"/>
      <c r="L311" s="30"/>
      <c r="M311" s="30"/>
    </row>
    <row r="312" spans="1:13" x14ac:dyDescent="0.35">
      <c r="A312" s="24" t="s">
        <v>5</v>
      </c>
      <c r="B312" s="46" t="s">
        <v>418</v>
      </c>
      <c r="H312" s="22"/>
      <c r="I312" s="46"/>
      <c r="J312" s="67"/>
    </row>
    <row r="313" spans="1:13" outlineLevel="1" x14ac:dyDescent="0.35">
      <c r="A313" s="24" t="s">
        <v>419</v>
      </c>
      <c r="B313" s="46"/>
      <c r="C313" s="67"/>
      <c r="H313" s="22"/>
      <c r="I313" s="46"/>
      <c r="J313" s="67"/>
    </row>
    <row r="314" spans="1:13" outlineLevel="1" x14ac:dyDescent="0.35">
      <c r="A314" s="24" t="s">
        <v>420</v>
      </c>
      <c r="B314" s="46"/>
      <c r="C314" s="67"/>
      <c r="H314" s="22"/>
      <c r="I314" s="46"/>
      <c r="J314" s="67"/>
    </row>
    <row r="315" spans="1:13" outlineLevel="1" x14ac:dyDescent="0.35">
      <c r="A315" s="24" t="s">
        <v>421</v>
      </c>
      <c r="B315" s="46"/>
      <c r="C315" s="67"/>
      <c r="H315" s="22"/>
      <c r="I315" s="46"/>
      <c r="J315" s="67"/>
    </row>
    <row r="316" spans="1:13" outlineLevel="1" x14ac:dyDescent="0.35">
      <c r="A316" s="24" t="s">
        <v>422</v>
      </c>
      <c r="B316" s="46"/>
      <c r="C316" s="67"/>
      <c r="H316" s="22"/>
      <c r="I316" s="46"/>
      <c r="J316" s="67"/>
    </row>
    <row r="317" spans="1:13" outlineLevel="1" x14ac:dyDescent="0.35">
      <c r="A317" s="24" t="s">
        <v>423</v>
      </c>
      <c r="B317" s="46"/>
      <c r="C317" s="67"/>
      <c r="H317" s="22"/>
      <c r="I317" s="46"/>
      <c r="J317" s="67"/>
    </row>
    <row r="318" spans="1:13" outlineLevel="1" x14ac:dyDescent="0.35">
      <c r="A318" s="24" t="s">
        <v>424</v>
      </c>
      <c r="B318" s="46"/>
      <c r="C318" s="67"/>
      <c r="H318" s="22"/>
      <c r="I318" s="46"/>
      <c r="J318" s="67"/>
    </row>
    <row r="319" spans="1:13" ht="18.5" x14ac:dyDescent="0.35">
      <c r="A319" s="36"/>
      <c r="B319" s="35" t="s">
        <v>30</v>
      </c>
      <c r="C319" s="36"/>
      <c r="D319" s="36"/>
      <c r="E319" s="36"/>
      <c r="F319" s="122"/>
      <c r="G319" s="123"/>
      <c r="H319" s="22"/>
      <c r="I319" s="28"/>
      <c r="J319" s="30"/>
      <c r="K319" s="30"/>
      <c r="L319" s="30"/>
      <c r="M319" s="30"/>
    </row>
    <row r="320" spans="1:13" ht="15" customHeight="1" outlineLevel="1" x14ac:dyDescent="0.35">
      <c r="A320" s="42"/>
      <c r="B320" s="43" t="s">
        <v>425</v>
      </c>
      <c r="C320" s="42"/>
      <c r="D320" s="42"/>
      <c r="E320" s="44"/>
      <c r="F320" s="124"/>
      <c r="G320" s="124"/>
      <c r="H320" s="22"/>
      <c r="L320" s="22"/>
      <c r="M320" s="22"/>
    </row>
    <row r="321" spans="1:8" outlineLevel="1" x14ac:dyDescent="0.35">
      <c r="A321" s="24" t="s">
        <v>426</v>
      </c>
      <c r="B321" s="38" t="s">
        <v>427</v>
      </c>
      <c r="C321" s="38"/>
      <c r="H321" s="22"/>
    </row>
    <row r="322" spans="1:8" outlineLevel="1" x14ac:dyDescent="0.35">
      <c r="A322" s="24" t="s">
        <v>428</v>
      </c>
      <c r="B322" s="38" t="s">
        <v>429</v>
      </c>
      <c r="C322" s="38"/>
      <c r="H322" s="22"/>
    </row>
    <row r="323" spans="1:8" outlineLevel="1" x14ac:dyDescent="0.35">
      <c r="A323" s="24" t="s">
        <v>430</v>
      </c>
      <c r="B323" s="38" t="s">
        <v>431</v>
      </c>
      <c r="C323" s="38"/>
      <c r="H323" s="22"/>
    </row>
    <row r="324" spans="1:8" outlineLevel="1" x14ac:dyDescent="0.35">
      <c r="A324" s="24" t="s">
        <v>432</v>
      </c>
      <c r="B324" s="38" t="s">
        <v>433</v>
      </c>
      <c r="H324" s="22"/>
    </row>
    <row r="325" spans="1:8" outlineLevel="1" x14ac:dyDescent="0.35">
      <c r="A325" s="24" t="s">
        <v>434</v>
      </c>
      <c r="B325" s="38" t="s">
        <v>435</v>
      </c>
      <c r="H325" s="22"/>
    </row>
    <row r="326" spans="1:8" outlineLevel="1" x14ac:dyDescent="0.35">
      <c r="A326" s="24" t="s">
        <v>436</v>
      </c>
      <c r="B326" s="38" t="s">
        <v>437</v>
      </c>
      <c r="H326" s="22"/>
    </row>
    <row r="327" spans="1:8" outlineLevel="1" x14ac:dyDescent="0.35">
      <c r="A327" s="24" t="s">
        <v>438</v>
      </c>
      <c r="B327" s="38" t="s">
        <v>439</v>
      </c>
      <c r="H327" s="22"/>
    </row>
    <row r="328" spans="1:8" outlineLevel="1" x14ac:dyDescent="0.35">
      <c r="A328" s="24" t="s">
        <v>440</v>
      </c>
      <c r="B328" s="38" t="s">
        <v>441</v>
      </c>
      <c r="H328" s="22"/>
    </row>
    <row r="329" spans="1:8" outlineLevel="1" x14ac:dyDescent="0.35">
      <c r="A329" s="24" t="s">
        <v>442</v>
      </c>
      <c r="B329" s="38" t="s">
        <v>443</v>
      </c>
      <c r="H329" s="22"/>
    </row>
    <row r="330" spans="1:8" outlineLevel="1" x14ac:dyDescent="0.35">
      <c r="A330" s="24" t="s">
        <v>444</v>
      </c>
      <c r="B330" s="53" t="s">
        <v>445</v>
      </c>
      <c r="H330" s="22"/>
    </row>
    <row r="331" spans="1:8" outlineLevel="1" x14ac:dyDescent="0.35">
      <c r="A331" s="24" t="s">
        <v>446</v>
      </c>
      <c r="B331" s="53"/>
      <c r="H331" s="22"/>
    </row>
    <row r="332" spans="1:8" outlineLevel="1" x14ac:dyDescent="0.35">
      <c r="A332" s="24" t="s">
        <v>447</v>
      </c>
      <c r="B332" s="53"/>
      <c r="H332" s="22"/>
    </row>
    <row r="333" spans="1:8" outlineLevel="1" x14ac:dyDescent="0.35">
      <c r="A333" s="24" t="s">
        <v>448</v>
      </c>
      <c r="B333" s="53"/>
      <c r="H333" s="22"/>
    </row>
    <row r="334" spans="1:8" outlineLevel="1" x14ac:dyDescent="0.35">
      <c r="A334" s="24" t="s">
        <v>449</v>
      </c>
      <c r="B334" s="53"/>
      <c r="H334" s="22"/>
    </row>
    <row r="335" spans="1:8" outlineLevel="1" x14ac:dyDescent="0.35">
      <c r="A335" s="24" t="s">
        <v>450</v>
      </c>
      <c r="B335" s="53"/>
      <c r="H335" s="22"/>
    </row>
    <row r="336" spans="1:8" outlineLevel="1" x14ac:dyDescent="0.35">
      <c r="A336" s="24" t="s">
        <v>451</v>
      </c>
      <c r="B336" s="53"/>
      <c r="H336" s="22"/>
    </row>
    <row r="337" spans="1:8" outlineLevel="1" x14ac:dyDescent="0.35">
      <c r="A337" s="24" t="s">
        <v>452</v>
      </c>
      <c r="B337" s="53"/>
      <c r="H337" s="22"/>
    </row>
    <row r="338" spans="1:8" outlineLevel="1" x14ac:dyDescent="0.35">
      <c r="A338" s="24" t="s">
        <v>453</v>
      </c>
      <c r="B338" s="53"/>
      <c r="H338" s="22"/>
    </row>
    <row r="339" spans="1:8" outlineLevel="1" x14ac:dyDescent="0.35">
      <c r="A339" s="24" t="s">
        <v>454</v>
      </c>
      <c r="B339" s="53"/>
      <c r="H339" s="22"/>
    </row>
    <row r="340" spans="1:8" outlineLevel="1" x14ac:dyDescent="0.35">
      <c r="A340" s="24" t="s">
        <v>455</v>
      </c>
      <c r="B340" s="53"/>
      <c r="H340" s="22"/>
    </row>
    <row r="341" spans="1:8" outlineLevel="1" x14ac:dyDescent="0.35">
      <c r="A341" s="24" t="s">
        <v>456</v>
      </c>
      <c r="B341" s="53"/>
      <c r="H341" s="22"/>
    </row>
    <row r="342" spans="1:8" outlineLevel="1" x14ac:dyDescent="0.35">
      <c r="A342" s="24" t="s">
        <v>457</v>
      </c>
      <c r="B342" s="53"/>
      <c r="H342" s="22"/>
    </row>
    <row r="343" spans="1:8" outlineLevel="1" x14ac:dyDescent="0.35">
      <c r="A343" s="24" t="s">
        <v>458</v>
      </c>
      <c r="B343" s="53"/>
      <c r="H343" s="22"/>
    </row>
    <row r="344" spans="1:8" outlineLevel="1" x14ac:dyDescent="0.35">
      <c r="A344" s="24" t="s">
        <v>459</v>
      </c>
      <c r="B344" s="53"/>
      <c r="H344" s="22"/>
    </row>
    <row r="345" spans="1:8" outlineLevel="1" x14ac:dyDescent="0.35">
      <c r="A345" s="24" t="s">
        <v>460</v>
      </c>
      <c r="B345" s="53"/>
      <c r="H345" s="22"/>
    </row>
    <row r="346" spans="1:8" outlineLevel="1" x14ac:dyDescent="0.35">
      <c r="A346" s="24" t="s">
        <v>461</v>
      </c>
      <c r="B346" s="53"/>
      <c r="H346" s="22"/>
    </row>
    <row r="347" spans="1:8" outlineLevel="1" x14ac:dyDescent="0.35">
      <c r="A347" s="24" t="s">
        <v>462</v>
      </c>
      <c r="B347" s="53"/>
      <c r="H347" s="22"/>
    </row>
    <row r="348" spans="1:8" outlineLevel="1" x14ac:dyDescent="0.35">
      <c r="A348" s="24" t="s">
        <v>463</v>
      </c>
      <c r="B348" s="53"/>
      <c r="H348" s="22"/>
    </row>
    <row r="349" spans="1:8" outlineLevel="1" x14ac:dyDescent="0.35">
      <c r="A349" s="24" t="s">
        <v>464</v>
      </c>
      <c r="B349" s="53"/>
      <c r="H349" s="22"/>
    </row>
    <row r="350" spans="1:8" outlineLevel="1" x14ac:dyDescent="0.35">
      <c r="A350" s="24" t="s">
        <v>465</v>
      </c>
      <c r="B350" s="53"/>
      <c r="H350" s="22"/>
    </row>
    <row r="351" spans="1:8" outlineLevel="1" x14ac:dyDescent="0.35">
      <c r="A351" s="24" t="s">
        <v>466</v>
      </c>
      <c r="B351" s="53"/>
      <c r="H351" s="22"/>
    </row>
    <row r="352" spans="1:8" outlineLevel="1" x14ac:dyDescent="0.35">
      <c r="A352" s="24" t="s">
        <v>467</v>
      </c>
      <c r="B352" s="53"/>
      <c r="H352" s="22"/>
    </row>
    <row r="353" spans="1:8" outlineLevel="1" x14ac:dyDescent="0.35">
      <c r="A353" s="24" t="s">
        <v>468</v>
      </c>
      <c r="B353" s="53"/>
      <c r="H353" s="22"/>
    </row>
    <row r="354" spans="1:8" outlineLevel="1" x14ac:dyDescent="0.35">
      <c r="A354" s="24" t="s">
        <v>469</v>
      </c>
      <c r="B354" s="53"/>
      <c r="H354" s="22"/>
    </row>
    <row r="355" spans="1:8" outlineLevel="1" x14ac:dyDescent="0.35">
      <c r="A355" s="24" t="s">
        <v>470</v>
      </c>
      <c r="B355" s="53"/>
      <c r="H355" s="22"/>
    </row>
    <row r="356" spans="1:8" outlineLevel="1" x14ac:dyDescent="0.35">
      <c r="A356" s="24" t="s">
        <v>471</v>
      </c>
      <c r="B356" s="53"/>
      <c r="H356" s="22"/>
    </row>
    <row r="357" spans="1:8" outlineLevel="1" x14ac:dyDescent="0.35">
      <c r="A357" s="24" t="s">
        <v>472</v>
      </c>
      <c r="B357" s="53"/>
      <c r="H357" s="22"/>
    </row>
    <row r="358" spans="1:8" outlineLevel="1" x14ac:dyDescent="0.35">
      <c r="A358" s="24" t="s">
        <v>473</v>
      </c>
      <c r="B358" s="53"/>
      <c r="H358" s="22"/>
    </row>
    <row r="359" spans="1:8" outlineLevel="1" x14ac:dyDescent="0.35">
      <c r="A359" s="24" t="s">
        <v>474</v>
      </c>
      <c r="B359" s="53"/>
      <c r="H359" s="22"/>
    </row>
    <row r="360" spans="1:8" outlineLevel="1" x14ac:dyDescent="0.35">
      <c r="A360" s="24" t="s">
        <v>475</v>
      </c>
      <c r="B360" s="53"/>
      <c r="H360" s="22"/>
    </row>
    <row r="361" spans="1:8" outlineLevel="1" x14ac:dyDescent="0.35">
      <c r="A361" s="24" t="s">
        <v>476</v>
      </c>
      <c r="B361" s="53"/>
      <c r="H361" s="22"/>
    </row>
    <row r="362" spans="1:8" outlineLevel="1" x14ac:dyDescent="0.35">
      <c r="A362" s="24" t="s">
        <v>477</v>
      </c>
      <c r="B362" s="53"/>
      <c r="H362" s="22"/>
    </row>
    <row r="363" spans="1:8" outlineLevel="1" x14ac:dyDescent="0.35">
      <c r="A363" s="24" t="s">
        <v>478</v>
      </c>
      <c r="B363" s="53"/>
      <c r="H363" s="22"/>
    </row>
    <row r="364" spans="1:8" outlineLevel="1" x14ac:dyDescent="0.35">
      <c r="A364" s="24" t="s">
        <v>479</v>
      </c>
      <c r="B364" s="53"/>
      <c r="H364" s="22"/>
    </row>
    <row r="365" spans="1:8" outlineLevel="1" x14ac:dyDescent="0.35">
      <c r="A365" s="24" t="s">
        <v>480</v>
      </c>
      <c r="B365" s="53"/>
      <c r="H365" s="22"/>
    </row>
    <row r="366" spans="1:8" x14ac:dyDescent="0.35">
      <c r="H366" s="22"/>
    </row>
    <row r="367" spans="1:8" x14ac:dyDescent="0.35">
      <c r="H367" s="22"/>
    </row>
    <row r="368" spans="1:8" x14ac:dyDescent="0.35">
      <c r="H368" s="22"/>
    </row>
    <row r="369" spans="8:8" x14ac:dyDescent="0.35">
      <c r="H369" s="22"/>
    </row>
    <row r="370" spans="8:8" x14ac:dyDescent="0.35">
      <c r="H370" s="22"/>
    </row>
    <row r="371" spans="8:8" x14ac:dyDescent="0.35">
      <c r="H371" s="22"/>
    </row>
    <row r="372" spans="8:8" x14ac:dyDescent="0.35">
      <c r="H372" s="22"/>
    </row>
    <row r="373" spans="8:8" x14ac:dyDescent="0.35">
      <c r="H373" s="22"/>
    </row>
    <row r="374" spans="8:8" x14ac:dyDescent="0.35">
      <c r="H374" s="22"/>
    </row>
    <row r="375" spans="8:8" x14ac:dyDescent="0.35">
      <c r="H375" s="22"/>
    </row>
    <row r="376" spans="8:8" x14ac:dyDescent="0.35">
      <c r="H376" s="22"/>
    </row>
    <row r="377" spans="8:8" x14ac:dyDescent="0.35">
      <c r="H377" s="22"/>
    </row>
    <row r="378" spans="8:8" x14ac:dyDescent="0.35">
      <c r="H378" s="22"/>
    </row>
    <row r="379" spans="8:8" x14ac:dyDescent="0.35">
      <c r="H379" s="22"/>
    </row>
    <row r="380" spans="8:8" x14ac:dyDescent="0.35">
      <c r="H380" s="22"/>
    </row>
    <row r="381" spans="8:8" x14ac:dyDescent="0.35">
      <c r="H381" s="22"/>
    </row>
    <row r="382" spans="8:8" x14ac:dyDescent="0.35">
      <c r="H382" s="22"/>
    </row>
    <row r="383" spans="8:8" x14ac:dyDescent="0.35">
      <c r="H383" s="22"/>
    </row>
    <row r="384" spans="8:8" x14ac:dyDescent="0.35">
      <c r="H384" s="22"/>
    </row>
    <row r="385" spans="8:8" x14ac:dyDescent="0.35">
      <c r="H385" s="22"/>
    </row>
    <row r="386" spans="8:8" x14ac:dyDescent="0.35">
      <c r="H386" s="22"/>
    </row>
    <row r="387" spans="8:8" x14ac:dyDescent="0.35">
      <c r="H387" s="22"/>
    </row>
    <row r="388" spans="8:8" x14ac:dyDescent="0.35">
      <c r="H388" s="22"/>
    </row>
    <row r="389" spans="8:8" x14ac:dyDescent="0.35">
      <c r="H389" s="22"/>
    </row>
    <row r="390" spans="8:8" x14ac:dyDescent="0.35">
      <c r="H390" s="22"/>
    </row>
    <row r="391" spans="8:8" x14ac:dyDescent="0.35">
      <c r="H391" s="22"/>
    </row>
    <row r="392" spans="8:8" x14ac:dyDescent="0.35">
      <c r="H392" s="22"/>
    </row>
    <row r="393" spans="8:8" x14ac:dyDescent="0.35">
      <c r="H393" s="22"/>
    </row>
    <row r="394" spans="8:8" x14ac:dyDescent="0.35">
      <c r="H394" s="22"/>
    </row>
    <row r="395" spans="8:8" x14ac:dyDescent="0.35">
      <c r="H395" s="22"/>
    </row>
    <row r="396" spans="8:8" x14ac:dyDescent="0.35">
      <c r="H396" s="22"/>
    </row>
    <row r="397" spans="8:8" x14ac:dyDescent="0.35">
      <c r="H397" s="22"/>
    </row>
    <row r="398" spans="8:8" x14ac:dyDescent="0.35">
      <c r="H398" s="22"/>
    </row>
    <row r="399" spans="8:8" x14ac:dyDescent="0.35">
      <c r="H399" s="22"/>
    </row>
    <row r="400" spans="8:8" x14ac:dyDescent="0.35">
      <c r="H400" s="22"/>
    </row>
    <row r="401" spans="8:8" x14ac:dyDescent="0.35">
      <c r="H401" s="22"/>
    </row>
    <row r="402" spans="8:8" x14ac:dyDescent="0.35">
      <c r="H402" s="22"/>
    </row>
    <row r="403" spans="8:8" x14ac:dyDescent="0.35">
      <c r="H403" s="22"/>
    </row>
    <row r="404" spans="8:8" x14ac:dyDescent="0.35">
      <c r="H404" s="22"/>
    </row>
    <row r="405" spans="8:8" x14ac:dyDescent="0.35">
      <c r="H405" s="22"/>
    </row>
    <row r="406" spans="8:8" x14ac:dyDescent="0.35">
      <c r="H406" s="22"/>
    </row>
    <row r="407" spans="8:8" x14ac:dyDescent="0.35">
      <c r="H407" s="22"/>
    </row>
    <row r="408" spans="8:8" x14ac:dyDescent="0.35">
      <c r="H408" s="22"/>
    </row>
    <row r="409" spans="8:8" x14ac:dyDescent="0.35">
      <c r="H409" s="22"/>
    </row>
    <row r="410" spans="8:8" x14ac:dyDescent="0.35">
      <c r="H410" s="22"/>
    </row>
    <row r="411" spans="8:8" x14ac:dyDescent="0.35">
      <c r="H411" s="22"/>
    </row>
    <row r="412" spans="8:8" x14ac:dyDescent="0.35">
      <c r="H412" s="22"/>
    </row>
    <row r="413" spans="8:8" x14ac:dyDescent="0.35">
      <c r="H413" s="22"/>
    </row>
  </sheetData>
  <sheetProtection password="CA11" sheet="1" objects="1" scenarios="1"/>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88"/>
  <sheetViews>
    <sheetView topLeftCell="A360" zoomScale="81" zoomScaleNormal="50" workbookViewId="0">
      <selection activeCell="C367" sqref="C367"/>
    </sheetView>
  </sheetViews>
  <sheetFormatPr baseColWidth="10" defaultColWidth="8.81640625" defaultRowHeight="14.5" outlineLevelRow="1" x14ac:dyDescent="0.35"/>
  <cols>
    <col min="1" max="1" width="13.81640625" style="24" customWidth="1"/>
    <col min="2" max="2" width="60.81640625" style="24" customWidth="1"/>
    <col min="3" max="3" width="41" style="24" customWidth="1"/>
    <col min="4" max="4" width="40.81640625" style="24" customWidth="1"/>
    <col min="5" max="5" width="6.7265625" style="24" customWidth="1"/>
    <col min="6" max="6" width="41.54296875" style="103" customWidth="1"/>
    <col min="7" max="7" width="41.54296875" style="113" customWidth="1"/>
    <col min="8" max="16384" width="8.81640625" style="54"/>
  </cols>
  <sheetData>
    <row r="1" spans="1:7" ht="31" x14ac:dyDescent="0.35">
      <c r="A1" s="21" t="s">
        <v>481</v>
      </c>
      <c r="B1" s="21"/>
      <c r="C1" s="22"/>
      <c r="D1" s="22"/>
      <c r="E1" s="22"/>
      <c r="F1" s="563" t="s">
        <v>1924</v>
      </c>
    </row>
    <row r="2" spans="1:7" ht="15" thickBot="1" x14ac:dyDescent="0.4">
      <c r="A2" s="22"/>
      <c r="B2" s="22"/>
      <c r="C2" s="22"/>
      <c r="D2" s="22"/>
      <c r="E2" s="22"/>
      <c r="F2" s="113"/>
    </row>
    <row r="3" spans="1:7" ht="19" thickBot="1" x14ac:dyDescent="0.4">
      <c r="A3" s="25"/>
      <c r="B3" s="26" t="s">
        <v>22</v>
      </c>
      <c r="C3" s="27" t="s">
        <v>1333</v>
      </c>
      <c r="D3" s="25"/>
      <c r="E3" s="25"/>
      <c r="F3" s="113"/>
      <c r="G3" s="120"/>
    </row>
    <row r="4" spans="1:7" ht="15" thickBot="1" x14ac:dyDescent="0.4"/>
    <row r="5" spans="1:7" ht="18.5" x14ac:dyDescent="0.35">
      <c r="A5" s="28"/>
      <c r="B5" s="29" t="s">
        <v>482</v>
      </c>
      <c r="C5" s="28"/>
      <c r="E5" s="30"/>
      <c r="F5" s="121"/>
    </row>
    <row r="6" spans="1:7" x14ac:dyDescent="0.35">
      <c r="B6" s="31" t="s">
        <v>483</v>
      </c>
    </row>
    <row r="7" spans="1:7" x14ac:dyDescent="0.35">
      <c r="B7" s="70" t="s">
        <v>484</v>
      </c>
    </row>
    <row r="8" spans="1:7" ht="15" thickBot="1" x14ac:dyDescent="0.4">
      <c r="B8" s="71" t="s">
        <v>485</v>
      </c>
    </row>
    <row r="9" spans="1:7" x14ac:dyDescent="0.35">
      <c r="B9" s="34"/>
    </row>
    <row r="10" spans="1:7" ht="37" x14ac:dyDescent="0.35">
      <c r="A10" s="35" t="s">
        <v>31</v>
      </c>
      <c r="B10" s="35" t="s">
        <v>483</v>
      </c>
      <c r="C10" s="36"/>
      <c r="D10" s="36"/>
      <c r="E10" s="36"/>
      <c r="F10" s="122"/>
      <c r="G10" s="123"/>
    </row>
    <row r="11" spans="1:7" ht="15" customHeight="1" x14ac:dyDescent="0.35">
      <c r="A11" s="42"/>
      <c r="B11" s="43" t="s">
        <v>486</v>
      </c>
      <c r="C11" s="42" t="s">
        <v>61</v>
      </c>
      <c r="D11" s="42"/>
      <c r="E11" s="42"/>
      <c r="F11" s="124" t="s">
        <v>487</v>
      </c>
      <c r="G11" s="124"/>
    </row>
    <row r="12" spans="1:7" x14ac:dyDescent="0.35">
      <c r="A12" s="24" t="s">
        <v>488</v>
      </c>
      <c r="B12" s="24" t="s">
        <v>489</v>
      </c>
      <c r="C12" s="101">
        <v>36367.847478270123</v>
      </c>
      <c r="F12" s="115">
        <f>IF($C$15=0,"",IF(C12="[for completion]","",C12/$C$15))</f>
        <v>0.98512350108484981</v>
      </c>
    </row>
    <row r="13" spans="1:7" x14ac:dyDescent="0.35">
      <c r="A13" s="24" t="s">
        <v>490</v>
      </c>
      <c r="B13" s="24" t="s">
        <v>491</v>
      </c>
      <c r="C13" s="101">
        <v>549.19636264999997</v>
      </c>
      <c r="F13" s="115">
        <f>IF($C$15=0,"",IF(C13="[for completion]","",C13/$C$15))</f>
        <v>1.4876498915150183E-2</v>
      </c>
    </row>
    <row r="14" spans="1:7" x14ac:dyDescent="0.35">
      <c r="A14" s="24" t="s">
        <v>492</v>
      </c>
      <c r="B14" s="24" t="s">
        <v>92</v>
      </c>
      <c r="C14" s="109"/>
      <c r="F14" s="115">
        <f>IF($C$15=0,"",IF(C14="[for completion]","",C14/$C$15))</f>
        <v>0</v>
      </c>
    </row>
    <row r="15" spans="1:7" x14ac:dyDescent="0.35">
      <c r="A15" s="24" t="s">
        <v>493</v>
      </c>
      <c r="B15" s="72" t="s">
        <v>94</v>
      </c>
      <c r="C15" s="101">
        <f>SUM(C12:C14)</f>
        <v>36917.043840920123</v>
      </c>
      <c r="F15" s="110">
        <f>SUM(F12:F14)</f>
        <v>1</v>
      </c>
    </row>
    <row r="16" spans="1:7" hidden="1" outlineLevel="1" x14ac:dyDescent="0.35">
      <c r="A16" s="24" t="s">
        <v>494</v>
      </c>
      <c r="B16" s="53" t="s">
        <v>495</v>
      </c>
      <c r="F16" s="115">
        <f t="shared" ref="F16:F26" si="0">IF($C$15=0,"",IF(C16="[for completion]","",C16/$C$15))</f>
        <v>0</v>
      </c>
    </row>
    <row r="17" spans="1:7" hidden="1" outlineLevel="1" x14ac:dyDescent="0.35">
      <c r="A17" s="24" t="s">
        <v>496</v>
      </c>
      <c r="B17" s="53" t="s">
        <v>1329</v>
      </c>
      <c r="F17" s="115">
        <f t="shared" si="0"/>
        <v>0</v>
      </c>
    </row>
    <row r="18" spans="1:7" hidden="1" outlineLevel="1" x14ac:dyDescent="0.35">
      <c r="A18" s="24" t="s">
        <v>497</v>
      </c>
      <c r="B18" s="53" t="s">
        <v>96</v>
      </c>
      <c r="F18" s="115">
        <f t="shared" si="0"/>
        <v>0</v>
      </c>
    </row>
    <row r="19" spans="1:7" hidden="1" outlineLevel="1" x14ac:dyDescent="0.35">
      <c r="A19" s="24" t="s">
        <v>498</v>
      </c>
      <c r="B19" s="53" t="s">
        <v>96</v>
      </c>
      <c r="F19" s="115">
        <f t="shared" si="0"/>
        <v>0</v>
      </c>
    </row>
    <row r="20" spans="1:7" hidden="1" outlineLevel="1" x14ac:dyDescent="0.35">
      <c r="A20" s="24" t="s">
        <v>499</v>
      </c>
      <c r="B20" s="53" t="s">
        <v>96</v>
      </c>
      <c r="F20" s="115">
        <f t="shared" si="0"/>
        <v>0</v>
      </c>
    </row>
    <row r="21" spans="1:7" hidden="1" outlineLevel="1" x14ac:dyDescent="0.35">
      <c r="A21" s="24" t="s">
        <v>500</v>
      </c>
      <c r="B21" s="53" t="s">
        <v>96</v>
      </c>
      <c r="F21" s="115">
        <f t="shared" si="0"/>
        <v>0</v>
      </c>
    </row>
    <row r="22" spans="1:7" hidden="1" outlineLevel="1" x14ac:dyDescent="0.35">
      <c r="A22" s="24" t="s">
        <v>501</v>
      </c>
      <c r="B22" s="53" t="s">
        <v>96</v>
      </c>
      <c r="F22" s="115">
        <f t="shared" si="0"/>
        <v>0</v>
      </c>
    </row>
    <row r="23" spans="1:7" hidden="1" outlineLevel="1" x14ac:dyDescent="0.35">
      <c r="A23" s="24" t="s">
        <v>502</v>
      </c>
      <c r="B23" s="53" t="s">
        <v>96</v>
      </c>
      <c r="F23" s="115">
        <f t="shared" si="0"/>
        <v>0</v>
      </c>
    </row>
    <row r="24" spans="1:7" hidden="1" outlineLevel="1" x14ac:dyDescent="0.35">
      <c r="A24" s="24" t="s">
        <v>503</v>
      </c>
      <c r="B24" s="53" t="s">
        <v>96</v>
      </c>
      <c r="F24" s="115">
        <f t="shared" si="0"/>
        <v>0</v>
      </c>
    </row>
    <row r="25" spans="1:7" hidden="1" outlineLevel="1" x14ac:dyDescent="0.35">
      <c r="A25" s="24" t="s">
        <v>504</v>
      </c>
      <c r="B25" s="53" t="s">
        <v>96</v>
      </c>
      <c r="F25" s="115">
        <f t="shared" si="0"/>
        <v>0</v>
      </c>
    </row>
    <row r="26" spans="1:7" hidden="1" outlineLevel="1" x14ac:dyDescent="0.35">
      <c r="A26" s="24" t="s">
        <v>505</v>
      </c>
      <c r="B26" s="53" t="s">
        <v>96</v>
      </c>
      <c r="C26" s="54"/>
      <c r="D26" s="54"/>
      <c r="E26" s="54"/>
      <c r="F26" s="115">
        <f t="shared" si="0"/>
        <v>0</v>
      </c>
    </row>
    <row r="27" spans="1:7" ht="15" customHeight="1" collapsed="1" x14ac:dyDescent="0.35">
      <c r="A27" s="42"/>
      <c r="B27" s="43" t="s">
        <v>506</v>
      </c>
      <c r="C27" s="42" t="s">
        <v>507</v>
      </c>
      <c r="D27" s="42" t="s">
        <v>508</v>
      </c>
      <c r="E27" s="44"/>
      <c r="F27" s="127" t="s">
        <v>509</v>
      </c>
      <c r="G27" s="124"/>
    </row>
    <row r="28" spans="1:7" x14ac:dyDescent="0.35">
      <c r="A28" s="24" t="s">
        <v>510</v>
      </c>
      <c r="B28" s="24" t="s">
        <v>511</v>
      </c>
      <c r="C28" s="101">
        <v>448246</v>
      </c>
      <c r="D28" s="24">
        <v>170</v>
      </c>
      <c r="F28" s="101">
        <f>C28+D28</f>
        <v>448416</v>
      </c>
    </row>
    <row r="29" spans="1:7" outlineLevel="1" x14ac:dyDescent="0.35">
      <c r="A29" s="24" t="s">
        <v>512</v>
      </c>
      <c r="B29" s="38" t="s">
        <v>513</v>
      </c>
    </row>
    <row r="30" spans="1:7" outlineLevel="1" x14ac:dyDescent="0.35">
      <c r="A30" s="24" t="s">
        <v>514</v>
      </c>
      <c r="B30" s="38" t="s">
        <v>515</v>
      </c>
    </row>
    <row r="31" spans="1:7" outlineLevel="1" x14ac:dyDescent="0.35">
      <c r="A31" s="24" t="s">
        <v>516</v>
      </c>
      <c r="B31" s="38"/>
    </row>
    <row r="32" spans="1:7" outlineLevel="1" x14ac:dyDescent="0.35">
      <c r="A32" s="24" t="s">
        <v>517</v>
      </c>
      <c r="B32" s="38"/>
    </row>
    <row r="33" spans="1:7" outlineLevel="1" x14ac:dyDescent="0.35">
      <c r="A33" s="24" t="s">
        <v>518</v>
      </c>
      <c r="B33" s="38"/>
    </row>
    <row r="34" spans="1:7" outlineLevel="1" x14ac:dyDescent="0.35">
      <c r="A34" s="24" t="s">
        <v>519</v>
      </c>
      <c r="B34" s="38"/>
    </row>
    <row r="35" spans="1:7" ht="15" customHeight="1" x14ac:dyDescent="0.35">
      <c r="A35" s="42"/>
      <c r="B35" s="43" t="s">
        <v>520</v>
      </c>
      <c r="C35" s="42" t="s">
        <v>1504</v>
      </c>
      <c r="D35" s="42" t="s">
        <v>1505</v>
      </c>
      <c r="E35" s="44"/>
      <c r="F35" s="42" t="s">
        <v>1506</v>
      </c>
      <c r="G35" s="124"/>
    </row>
    <row r="36" spans="1:7" x14ac:dyDescent="0.35">
      <c r="A36" s="24" t="s">
        <v>523</v>
      </c>
      <c r="B36" s="24" t="s">
        <v>524</v>
      </c>
      <c r="C36" s="103">
        <v>3.5323726202411642E-3</v>
      </c>
      <c r="D36" s="103">
        <v>4.2626548809953013E-3</v>
      </c>
      <c r="E36" s="103"/>
      <c r="F36" s="103">
        <v>5.3628266187929615E-3</v>
      </c>
    </row>
    <row r="37" spans="1:7" outlineLevel="1" x14ac:dyDescent="0.35">
      <c r="A37" s="24" t="s">
        <v>525</v>
      </c>
    </row>
    <row r="38" spans="1:7" outlineLevel="1" x14ac:dyDescent="0.35">
      <c r="A38" s="24" t="s">
        <v>526</v>
      </c>
    </row>
    <row r="39" spans="1:7" outlineLevel="1" x14ac:dyDescent="0.35">
      <c r="A39" s="24" t="s">
        <v>527</v>
      </c>
    </row>
    <row r="40" spans="1:7" outlineLevel="1" x14ac:dyDescent="0.35">
      <c r="A40" s="24" t="s">
        <v>528</v>
      </c>
    </row>
    <row r="41" spans="1:7" outlineLevel="1" x14ac:dyDescent="0.35">
      <c r="A41" s="24" t="s">
        <v>529</v>
      </c>
    </row>
    <row r="42" spans="1:7" outlineLevel="1" x14ac:dyDescent="0.35">
      <c r="A42" s="24" t="s">
        <v>530</v>
      </c>
    </row>
    <row r="43" spans="1:7" ht="15" customHeight="1" x14ac:dyDescent="0.35">
      <c r="A43" s="42"/>
      <c r="B43" s="43" t="s">
        <v>531</v>
      </c>
      <c r="C43" s="42" t="s">
        <v>521</v>
      </c>
      <c r="D43" s="42" t="s">
        <v>522</v>
      </c>
      <c r="E43" s="44"/>
      <c r="F43" s="124" t="s">
        <v>487</v>
      </c>
      <c r="G43" s="124"/>
    </row>
    <row r="44" spans="1:7" x14ac:dyDescent="0.35">
      <c r="A44" s="24" t="s">
        <v>532</v>
      </c>
      <c r="B44" s="73" t="s">
        <v>533</v>
      </c>
      <c r="C44" s="111">
        <f>SUM(C45:C72)</f>
        <v>0.99999999999999967</v>
      </c>
      <c r="D44" s="112">
        <f>SUM(D45:D72)</f>
        <v>1</v>
      </c>
      <c r="F44" s="112">
        <f>SUM(F45:F72)</f>
        <v>1.000100127883401</v>
      </c>
      <c r="G44" s="103"/>
    </row>
    <row r="45" spans="1:7" x14ac:dyDescent="0.35">
      <c r="A45" s="24" t="s">
        <v>534</v>
      </c>
      <c r="B45" s="24" t="s">
        <v>535</v>
      </c>
      <c r="G45" s="103"/>
    </row>
    <row r="46" spans="1:7" x14ac:dyDescent="0.35">
      <c r="A46" s="24" t="s">
        <v>536</v>
      </c>
      <c r="B46" s="24" t="s">
        <v>537</v>
      </c>
      <c r="C46" s="103">
        <v>2.3064231244952986E-2</v>
      </c>
      <c r="F46" s="541">
        <v>2.2721244117259655E-2</v>
      </c>
      <c r="G46" s="103"/>
    </row>
    <row r="47" spans="1:7" x14ac:dyDescent="0.35">
      <c r="A47" s="24" t="s">
        <v>538</v>
      </c>
      <c r="B47" s="24" t="s">
        <v>539</v>
      </c>
      <c r="C47" s="103"/>
      <c r="F47" s="98"/>
      <c r="G47" s="103"/>
    </row>
    <row r="48" spans="1:7" x14ac:dyDescent="0.35">
      <c r="A48" s="24" t="s">
        <v>540</v>
      </c>
      <c r="B48" s="24" t="s">
        <v>541</v>
      </c>
      <c r="C48" s="103"/>
      <c r="F48" s="98"/>
      <c r="G48" s="103"/>
    </row>
    <row r="49" spans="1:7" x14ac:dyDescent="0.35">
      <c r="A49" s="24" t="s">
        <v>542</v>
      </c>
      <c r="B49" s="24" t="s">
        <v>543</v>
      </c>
      <c r="C49" s="103"/>
      <c r="F49" s="98"/>
      <c r="G49" s="103"/>
    </row>
    <row r="50" spans="1:7" x14ac:dyDescent="0.35">
      <c r="A50" s="24" t="s">
        <v>544</v>
      </c>
      <c r="B50" s="24" t="s">
        <v>545</v>
      </c>
      <c r="C50" s="103"/>
      <c r="F50" s="98"/>
      <c r="G50" s="103"/>
    </row>
    <row r="51" spans="1:7" x14ac:dyDescent="0.35">
      <c r="A51" s="24" t="s">
        <v>546</v>
      </c>
      <c r="B51" s="24" t="s">
        <v>547</v>
      </c>
      <c r="C51" s="103"/>
      <c r="F51" s="98"/>
      <c r="G51" s="103"/>
    </row>
    <row r="52" spans="1:7" x14ac:dyDescent="0.35">
      <c r="A52" s="24" t="s">
        <v>548</v>
      </c>
      <c r="B52" s="24" t="s">
        <v>549</v>
      </c>
      <c r="C52" s="103"/>
      <c r="F52" s="98"/>
      <c r="G52" s="103"/>
    </row>
    <row r="53" spans="1:7" x14ac:dyDescent="0.35">
      <c r="A53" s="24" t="s">
        <v>550</v>
      </c>
      <c r="B53" s="24" t="s">
        <v>551</v>
      </c>
      <c r="C53" s="103"/>
      <c r="F53" s="98"/>
      <c r="G53" s="103"/>
    </row>
    <row r="54" spans="1:7" x14ac:dyDescent="0.35">
      <c r="A54" s="24" t="s">
        <v>552</v>
      </c>
      <c r="B54" s="24" t="s">
        <v>553</v>
      </c>
      <c r="C54" s="103">
        <v>0.97606383381226669</v>
      </c>
      <c r="D54" s="103">
        <v>1</v>
      </c>
      <c r="F54" s="541">
        <v>0.97651992016259159</v>
      </c>
      <c r="G54" s="103"/>
    </row>
    <row r="55" spans="1:7" x14ac:dyDescent="0.35">
      <c r="A55" s="24" t="s">
        <v>554</v>
      </c>
      <c r="B55" s="24" t="s">
        <v>555</v>
      </c>
      <c r="C55" s="103"/>
      <c r="F55" s="541"/>
      <c r="G55" s="103"/>
    </row>
    <row r="56" spans="1:7" x14ac:dyDescent="0.35">
      <c r="A56" s="24" t="s">
        <v>556</v>
      </c>
      <c r="B56" s="24" t="s">
        <v>557</v>
      </c>
      <c r="C56" s="103"/>
      <c r="F56" s="541"/>
      <c r="G56" s="103"/>
    </row>
    <row r="57" spans="1:7" x14ac:dyDescent="0.35">
      <c r="A57" s="24" t="s">
        <v>558</v>
      </c>
      <c r="B57" s="24" t="s">
        <v>559</v>
      </c>
      <c r="C57" s="103">
        <v>8.7193494278007926E-4</v>
      </c>
      <c r="F57" s="541">
        <v>8.5896360354973051E-4</v>
      </c>
      <c r="G57" s="103"/>
    </row>
    <row r="58" spans="1:7" x14ac:dyDescent="0.35">
      <c r="A58" s="24" t="s">
        <v>560</v>
      </c>
      <c r="B58" s="24" t="s">
        <v>561</v>
      </c>
      <c r="C58" s="103"/>
      <c r="F58" s="98"/>
      <c r="G58" s="103"/>
    </row>
    <row r="59" spans="1:7" x14ac:dyDescent="0.35">
      <c r="A59" s="24" t="s">
        <v>562</v>
      </c>
      <c r="B59" s="24" t="s">
        <v>563</v>
      </c>
      <c r="C59" s="103"/>
      <c r="F59" s="24"/>
      <c r="G59" s="103"/>
    </row>
    <row r="60" spans="1:7" x14ac:dyDescent="0.35">
      <c r="A60" s="24" t="s">
        <v>564</v>
      </c>
      <c r="B60" s="24" t="s">
        <v>3</v>
      </c>
      <c r="C60" s="103"/>
      <c r="F60" s="24"/>
      <c r="G60" s="103"/>
    </row>
    <row r="61" spans="1:7" x14ac:dyDescent="0.35">
      <c r="A61" s="24" t="s">
        <v>565</v>
      </c>
      <c r="B61" s="24" t="s">
        <v>566</v>
      </c>
      <c r="C61" s="103"/>
      <c r="F61" s="24"/>
      <c r="G61" s="103"/>
    </row>
    <row r="62" spans="1:7" x14ac:dyDescent="0.35">
      <c r="A62" s="24" t="s">
        <v>567</v>
      </c>
      <c r="B62" s="24" t="s">
        <v>568</v>
      </c>
      <c r="C62" s="103"/>
      <c r="F62" s="24"/>
      <c r="G62" s="103"/>
    </row>
    <row r="63" spans="1:7" x14ac:dyDescent="0.35">
      <c r="A63" s="24" t="s">
        <v>569</v>
      </c>
      <c r="B63" s="24" t="s">
        <v>570</v>
      </c>
      <c r="C63" s="103"/>
      <c r="F63" s="24"/>
      <c r="G63" s="103"/>
    </row>
    <row r="64" spans="1:7" x14ac:dyDescent="0.35">
      <c r="A64" s="24" t="s">
        <v>571</v>
      </c>
      <c r="B64" s="24" t="s">
        <v>572</v>
      </c>
      <c r="C64" s="103"/>
      <c r="F64" s="24"/>
      <c r="G64" s="103"/>
    </row>
    <row r="65" spans="1:7" x14ac:dyDescent="0.35">
      <c r="A65" s="24" t="s">
        <v>573</v>
      </c>
      <c r="B65" s="24" t="s">
        <v>574</v>
      </c>
      <c r="C65" s="103"/>
      <c r="F65" s="24"/>
      <c r="G65" s="103"/>
    </row>
    <row r="66" spans="1:7" x14ac:dyDescent="0.35">
      <c r="A66" s="24" t="s">
        <v>575</v>
      </c>
      <c r="B66" s="24" t="s">
        <v>576</v>
      </c>
      <c r="C66" s="103"/>
      <c r="F66" s="24"/>
      <c r="G66" s="103"/>
    </row>
    <row r="67" spans="1:7" x14ac:dyDescent="0.35">
      <c r="A67" s="24" t="s">
        <v>577</v>
      </c>
      <c r="B67" s="24" t="s">
        <v>578</v>
      </c>
      <c r="C67" s="103"/>
      <c r="F67" s="24"/>
      <c r="G67" s="103"/>
    </row>
    <row r="68" spans="1:7" x14ac:dyDescent="0.35">
      <c r="A68" s="24" t="s">
        <v>579</v>
      </c>
      <c r="B68" s="24" t="s">
        <v>580</v>
      </c>
      <c r="C68" s="103"/>
      <c r="F68" s="24"/>
      <c r="G68" s="103"/>
    </row>
    <row r="69" spans="1:7" x14ac:dyDescent="0.35">
      <c r="A69" s="24" t="s">
        <v>581</v>
      </c>
      <c r="B69" s="24" t="s">
        <v>582</v>
      </c>
      <c r="C69" s="103"/>
      <c r="F69" s="24"/>
      <c r="G69" s="103"/>
    </row>
    <row r="70" spans="1:7" x14ac:dyDescent="0.35">
      <c r="A70" s="24" t="s">
        <v>583</v>
      </c>
      <c r="B70" s="24" t="s">
        <v>584</v>
      </c>
      <c r="C70" s="103"/>
      <c r="F70" s="24"/>
      <c r="G70" s="103"/>
    </row>
    <row r="71" spans="1:7" x14ac:dyDescent="0.35">
      <c r="A71" s="24" t="s">
        <v>585</v>
      </c>
      <c r="B71" s="24" t="s">
        <v>6</v>
      </c>
      <c r="C71" s="103"/>
      <c r="F71" s="24"/>
      <c r="G71" s="103"/>
    </row>
    <row r="72" spans="1:7" x14ac:dyDescent="0.35">
      <c r="A72" s="24" t="s">
        <v>586</v>
      </c>
      <c r="B72" s="24" t="s">
        <v>587</v>
      </c>
      <c r="C72" s="103"/>
      <c r="G72" s="103"/>
    </row>
    <row r="73" spans="1:7" x14ac:dyDescent="0.35">
      <c r="A73" s="24" t="s">
        <v>588</v>
      </c>
      <c r="B73" s="73" t="s">
        <v>274</v>
      </c>
      <c r="C73" s="73">
        <v>0</v>
      </c>
      <c r="D73" s="73">
        <v>0</v>
      </c>
      <c r="F73" s="112">
        <f>SUM(F74:F76)</f>
        <v>0</v>
      </c>
      <c r="G73" s="103"/>
    </row>
    <row r="74" spans="1:7" x14ac:dyDescent="0.35">
      <c r="A74" s="24" t="s">
        <v>589</v>
      </c>
      <c r="B74" s="24" t="s">
        <v>590</v>
      </c>
      <c r="G74" s="103"/>
    </row>
    <row r="75" spans="1:7" x14ac:dyDescent="0.35">
      <c r="A75" s="24" t="s">
        <v>591</v>
      </c>
      <c r="B75" s="24" t="s">
        <v>592</v>
      </c>
      <c r="G75" s="103"/>
    </row>
    <row r="76" spans="1:7" x14ac:dyDescent="0.35">
      <c r="A76" s="24" t="s">
        <v>593</v>
      </c>
      <c r="B76" s="24" t="s">
        <v>2</v>
      </c>
      <c r="G76" s="103"/>
    </row>
    <row r="77" spans="1:7" x14ac:dyDescent="0.35">
      <c r="A77" s="24" t="s">
        <v>594</v>
      </c>
      <c r="B77" s="73" t="s">
        <v>92</v>
      </c>
      <c r="C77" s="73">
        <f>SUM(C78:C87)</f>
        <v>0</v>
      </c>
      <c r="D77" s="73">
        <f>SUM(D78:D87)</f>
        <v>0</v>
      </c>
      <c r="F77" s="112">
        <f>SUM(F78:F87)</f>
        <v>0</v>
      </c>
      <c r="G77" s="103"/>
    </row>
    <row r="78" spans="1:7" x14ac:dyDescent="0.35">
      <c r="A78" s="24" t="s">
        <v>595</v>
      </c>
      <c r="B78" s="40" t="s">
        <v>276</v>
      </c>
      <c r="G78" s="103"/>
    </row>
    <row r="79" spans="1:7" x14ac:dyDescent="0.35">
      <c r="A79" s="24" t="s">
        <v>596</v>
      </c>
      <c r="B79" s="40" t="s">
        <v>278</v>
      </c>
      <c r="G79" s="103"/>
    </row>
    <row r="80" spans="1:7" x14ac:dyDescent="0.35">
      <c r="A80" s="24" t="s">
        <v>597</v>
      </c>
      <c r="B80" s="40" t="s">
        <v>280</v>
      </c>
      <c r="G80" s="103"/>
    </row>
    <row r="81" spans="1:7" x14ac:dyDescent="0.35">
      <c r="A81" s="24" t="s">
        <v>598</v>
      </c>
      <c r="B81" s="40" t="s">
        <v>12</v>
      </c>
      <c r="G81" s="103"/>
    </row>
    <row r="82" spans="1:7" x14ac:dyDescent="0.35">
      <c r="A82" s="24" t="s">
        <v>599</v>
      </c>
      <c r="B82" s="40" t="s">
        <v>283</v>
      </c>
      <c r="G82" s="103"/>
    </row>
    <row r="83" spans="1:7" x14ac:dyDescent="0.35">
      <c r="A83" s="24" t="s">
        <v>600</v>
      </c>
      <c r="B83" s="40" t="s">
        <v>285</v>
      </c>
      <c r="G83" s="103"/>
    </row>
    <row r="84" spans="1:7" x14ac:dyDescent="0.35">
      <c r="A84" s="24" t="s">
        <v>601</v>
      </c>
      <c r="B84" s="40" t="s">
        <v>287</v>
      </c>
      <c r="G84" s="103"/>
    </row>
    <row r="85" spans="1:7" x14ac:dyDescent="0.35">
      <c r="A85" s="24" t="s">
        <v>602</v>
      </c>
      <c r="B85" s="40" t="s">
        <v>289</v>
      </c>
      <c r="G85" s="103"/>
    </row>
    <row r="86" spans="1:7" x14ac:dyDescent="0.35">
      <c r="A86" s="24" t="s">
        <v>603</v>
      </c>
      <c r="B86" s="40" t="s">
        <v>291</v>
      </c>
      <c r="G86" s="103"/>
    </row>
    <row r="87" spans="1:7" x14ac:dyDescent="0.35">
      <c r="A87" s="24" t="s">
        <v>604</v>
      </c>
      <c r="B87" s="40" t="s">
        <v>92</v>
      </c>
      <c r="G87" s="103"/>
    </row>
    <row r="88" spans="1:7" hidden="1" outlineLevel="1" x14ac:dyDescent="0.35">
      <c r="A88" s="24" t="s">
        <v>605</v>
      </c>
      <c r="B88" s="53" t="s">
        <v>96</v>
      </c>
      <c r="G88" s="103"/>
    </row>
    <row r="89" spans="1:7" hidden="1" outlineLevel="1" x14ac:dyDescent="0.35">
      <c r="A89" s="24" t="s">
        <v>606</v>
      </c>
      <c r="B89" s="53" t="s">
        <v>96</v>
      </c>
      <c r="G89" s="103"/>
    </row>
    <row r="90" spans="1:7" hidden="1" outlineLevel="1" x14ac:dyDescent="0.35">
      <c r="A90" s="24" t="s">
        <v>607</v>
      </c>
      <c r="B90" s="53" t="s">
        <v>96</v>
      </c>
      <c r="G90" s="103"/>
    </row>
    <row r="91" spans="1:7" hidden="1" outlineLevel="1" x14ac:dyDescent="0.35">
      <c r="A91" s="24" t="s">
        <v>608</v>
      </c>
      <c r="B91" s="53" t="s">
        <v>96</v>
      </c>
      <c r="G91" s="103"/>
    </row>
    <row r="92" spans="1:7" hidden="1" outlineLevel="1" x14ac:dyDescent="0.35">
      <c r="A92" s="24" t="s">
        <v>609</v>
      </c>
      <c r="B92" s="53" t="s">
        <v>96</v>
      </c>
      <c r="G92" s="103"/>
    </row>
    <row r="93" spans="1:7" hidden="1" outlineLevel="1" x14ac:dyDescent="0.35">
      <c r="A93" s="24" t="s">
        <v>610</v>
      </c>
      <c r="B93" s="53" t="s">
        <v>96</v>
      </c>
      <c r="G93" s="103"/>
    </row>
    <row r="94" spans="1:7" hidden="1" outlineLevel="1" x14ac:dyDescent="0.35">
      <c r="A94" s="24" t="s">
        <v>611</v>
      </c>
      <c r="B94" s="53" t="s">
        <v>96</v>
      </c>
      <c r="G94" s="103"/>
    </row>
    <row r="95" spans="1:7" hidden="1" outlineLevel="1" x14ac:dyDescent="0.35">
      <c r="A95" s="24" t="s">
        <v>612</v>
      </c>
      <c r="B95" s="53" t="s">
        <v>96</v>
      </c>
      <c r="G95" s="103"/>
    </row>
    <row r="96" spans="1:7" hidden="1" outlineLevel="1" x14ac:dyDescent="0.35">
      <c r="A96" s="24" t="s">
        <v>613</v>
      </c>
      <c r="B96" s="53" t="s">
        <v>96</v>
      </c>
      <c r="G96" s="103"/>
    </row>
    <row r="97" spans="1:7" hidden="1" outlineLevel="1" x14ac:dyDescent="0.35">
      <c r="A97" s="24" t="s">
        <v>614</v>
      </c>
      <c r="B97" s="53" t="s">
        <v>96</v>
      </c>
      <c r="G97" s="103"/>
    </row>
    <row r="98" spans="1:7" ht="15" customHeight="1" collapsed="1" x14ac:dyDescent="0.35">
      <c r="A98" s="42"/>
      <c r="B98" s="43" t="s">
        <v>1919</v>
      </c>
      <c r="C98" s="42" t="s">
        <v>521</v>
      </c>
      <c r="D98" s="42" t="s">
        <v>522</v>
      </c>
      <c r="E98" s="44"/>
      <c r="F98" s="124" t="s">
        <v>487</v>
      </c>
      <c r="G98" s="124"/>
    </row>
    <row r="99" spans="1:7" x14ac:dyDescent="0.35">
      <c r="A99" s="24" t="s">
        <v>615</v>
      </c>
      <c r="B99" s="40" t="s">
        <v>1361</v>
      </c>
      <c r="C99" s="103">
        <v>9.2027499460608939E-2</v>
      </c>
      <c r="D99" s="103">
        <v>3.7702827418753304E-2</v>
      </c>
      <c r="F99" s="103">
        <v>9.121933853591245E-2</v>
      </c>
      <c r="G99" s="103"/>
    </row>
    <row r="100" spans="1:7" x14ac:dyDescent="0.35">
      <c r="A100" s="24" t="s">
        <v>616</v>
      </c>
      <c r="B100" s="40" t="s">
        <v>1362</v>
      </c>
      <c r="C100" s="103">
        <v>2.0135791597166962E-2</v>
      </c>
      <c r="D100" s="103">
        <v>4.8072442837399781E-2</v>
      </c>
      <c r="F100" s="103">
        <v>2.0551391159035242E-2</v>
      </c>
      <c r="G100" s="103"/>
    </row>
    <row r="101" spans="1:7" x14ac:dyDescent="0.35">
      <c r="A101" s="24" t="s">
        <v>617</v>
      </c>
      <c r="B101" s="40" t="s">
        <v>1363</v>
      </c>
      <c r="C101" s="103">
        <v>2.4127690442891758E-2</v>
      </c>
      <c r="D101" s="103">
        <v>5.9864639928346782E-3</v>
      </c>
      <c r="F101" s="103">
        <v>2.3857812507288009E-2</v>
      </c>
      <c r="G101" s="103"/>
    </row>
    <row r="102" spans="1:7" x14ac:dyDescent="0.35">
      <c r="A102" s="24" t="s">
        <v>618</v>
      </c>
      <c r="B102" s="40" t="s">
        <v>1364</v>
      </c>
      <c r="C102" s="103">
        <v>2.7978957189533422E-2</v>
      </c>
      <c r="D102" s="103">
        <v>5.9048752878698629E-3</v>
      </c>
      <c r="F102" s="103">
        <v>2.7650572134070413E-2</v>
      </c>
      <c r="G102" s="103"/>
    </row>
    <row r="103" spans="1:7" x14ac:dyDescent="0.35">
      <c r="A103" s="24" t="s">
        <v>619</v>
      </c>
      <c r="B103" s="40" t="s">
        <v>1350</v>
      </c>
      <c r="C103" s="103">
        <v>1.5123099067895749E-3</v>
      </c>
      <c r="D103" s="103">
        <v>0</v>
      </c>
      <c r="F103" s="103">
        <v>1.4898120301018503E-3</v>
      </c>
      <c r="G103" s="103"/>
    </row>
    <row r="104" spans="1:7" x14ac:dyDescent="0.35">
      <c r="A104" s="24" t="s">
        <v>620</v>
      </c>
      <c r="B104" s="40" t="s">
        <v>1351</v>
      </c>
      <c r="C104" s="103">
        <v>4.2159656083471275E-2</v>
      </c>
      <c r="D104" s="103">
        <v>9.771705085782038E-3</v>
      </c>
      <c r="F104" s="103">
        <v>4.1677836765590254E-2</v>
      </c>
      <c r="G104" s="103"/>
    </row>
    <row r="105" spans="1:7" x14ac:dyDescent="0.35">
      <c r="A105" s="24" t="s">
        <v>621</v>
      </c>
      <c r="B105" s="40" t="s">
        <v>1352</v>
      </c>
      <c r="C105" s="103">
        <v>9.3872788037286464E-2</v>
      </c>
      <c r="D105" s="103">
        <v>2.391640020451254E-2</v>
      </c>
      <c r="F105" s="103">
        <v>9.283208190958446E-2</v>
      </c>
      <c r="G105" s="103"/>
    </row>
    <row r="106" spans="1:7" x14ac:dyDescent="0.35">
      <c r="A106" s="24" t="s">
        <v>622</v>
      </c>
      <c r="B106" s="40" t="s">
        <v>1353</v>
      </c>
      <c r="C106" s="103">
        <v>0.28744093763883272</v>
      </c>
      <c r="D106" s="103">
        <v>0.80651997879724124</v>
      </c>
      <c r="F106" s="103">
        <v>0.29526301643150243</v>
      </c>
      <c r="G106" s="103"/>
    </row>
    <row r="107" spans="1:7" x14ac:dyDescent="0.35">
      <c r="A107" s="24" t="s">
        <v>623</v>
      </c>
      <c r="B107" s="40" t="s">
        <v>1354</v>
      </c>
      <c r="C107" s="103">
        <v>4.7240351129841561E-2</v>
      </c>
      <c r="D107" s="103">
        <v>2.3018903364545074E-4</v>
      </c>
      <c r="F107" s="103">
        <v>4.6541004504416505E-2</v>
      </c>
      <c r="G107" s="103"/>
    </row>
    <row r="108" spans="1:7" x14ac:dyDescent="0.35">
      <c r="A108" s="24" t="s">
        <v>624</v>
      </c>
      <c r="B108" s="40" t="s">
        <v>1355</v>
      </c>
      <c r="C108" s="103">
        <v>7.8671218139581514E-2</v>
      </c>
      <c r="D108" s="103">
        <v>9.5635825493390145E-3</v>
      </c>
      <c r="F108" s="103">
        <v>7.7643138473694764E-2</v>
      </c>
      <c r="G108" s="103"/>
    </row>
    <row r="109" spans="1:7" x14ac:dyDescent="0.35">
      <c r="A109" s="24" t="s">
        <v>625</v>
      </c>
      <c r="B109" s="40" t="s">
        <v>1356</v>
      </c>
      <c r="C109" s="103">
        <v>0.11695349850830211</v>
      </c>
      <c r="D109" s="103">
        <v>2.1534781026103005E-2</v>
      </c>
      <c r="F109" s="103">
        <v>0.11553400206119323</v>
      </c>
      <c r="G109" s="103"/>
    </row>
    <row r="110" spans="1:7" x14ac:dyDescent="0.35">
      <c r="A110" s="24" t="s">
        <v>626</v>
      </c>
      <c r="B110" s="40" t="s">
        <v>1365</v>
      </c>
      <c r="C110" s="103">
        <v>7.0242465612691775E-3</v>
      </c>
      <c r="D110" s="103">
        <v>0</v>
      </c>
      <c r="F110" s="103">
        <v>6.9197503649207157E-3</v>
      </c>
      <c r="G110" s="103"/>
    </row>
    <row r="111" spans="1:7" x14ac:dyDescent="0.35">
      <c r="A111" s="24" t="s">
        <v>627</v>
      </c>
      <c r="B111" s="40" t="s">
        <v>1357</v>
      </c>
      <c r="C111" s="103">
        <v>4.422915327669865E-2</v>
      </c>
      <c r="D111" s="103">
        <v>8.2717763607897798E-3</v>
      </c>
      <c r="F111" s="103">
        <v>4.3694233398017535E-2</v>
      </c>
      <c r="G111" s="103"/>
    </row>
    <row r="112" spans="1:7" x14ac:dyDescent="0.35">
      <c r="A112" s="24" t="s">
        <v>628</v>
      </c>
      <c r="B112" s="40" t="s">
        <v>1358</v>
      </c>
      <c r="C112" s="103">
        <v>9.2689735839992723E-2</v>
      </c>
      <c r="D112" s="103">
        <v>2.2524977405729365E-2</v>
      </c>
      <c r="F112" s="103">
        <v>9.1645929887263666E-2</v>
      </c>
      <c r="G112" s="103"/>
    </row>
    <row r="113" spans="1:7" x14ac:dyDescent="0.35">
      <c r="A113" s="24" t="s">
        <v>629</v>
      </c>
      <c r="B113" s="40"/>
      <c r="C113" s="103"/>
      <c r="G113" s="103"/>
    </row>
    <row r="114" spans="1:7" x14ac:dyDescent="0.35">
      <c r="A114" s="24" t="s">
        <v>630</v>
      </c>
      <c r="B114" s="40"/>
      <c r="C114" s="103"/>
      <c r="G114" s="103"/>
    </row>
    <row r="115" spans="1:7" x14ac:dyDescent="0.35">
      <c r="A115" s="24" t="s">
        <v>631</v>
      </c>
      <c r="B115" s="40"/>
      <c r="C115" s="103"/>
      <c r="G115" s="103"/>
    </row>
    <row r="116" spans="1:7" x14ac:dyDescent="0.35">
      <c r="A116" s="24" t="s">
        <v>632</v>
      </c>
      <c r="B116" s="40"/>
      <c r="C116" s="103"/>
      <c r="G116" s="103"/>
    </row>
    <row r="117" spans="1:7" x14ac:dyDescent="0.35">
      <c r="A117" s="24" t="s">
        <v>633</v>
      </c>
      <c r="B117" s="40"/>
      <c r="C117" s="103"/>
      <c r="G117" s="103"/>
    </row>
    <row r="118" spans="1:7" x14ac:dyDescent="0.35">
      <c r="A118" s="24" t="s">
        <v>634</v>
      </c>
      <c r="B118" s="40"/>
      <c r="C118" s="103"/>
      <c r="G118" s="103"/>
    </row>
    <row r="119" spans="1:7" x14ac:dyDescent="0.35">
      <c r="A119" s="24" t="s">
        <v>635</v>
      </c>
      <c r="B119" s="40"/>
      <c r="C119" s="103"/>
      <c r="G119" s="103"/>
    </row>
    <row r="120" spans="1:7" x14ac:dyDescent="0.35">
      <c r="A120" s="24" t="s">
        <v>636</v>
      </c>
      <c r="B120" s="40"/>
      <c r="C120" s="103"/>
      <c r="G120" s="103"/>
    </row>
    <row r="121" spans="1:7" x14ac:dyDescent="0.35">
      <c r="A121" s="24" t="s">
        <v>637</v>
      </c>
      <c r="B121" s="40"/>
      <c r="C121" s="103"/>
      <c r="G121" s="103"/>
    </row>
    <row r="122" spans="1:7" x14ac:dyDescent="0.35">
      <c r="A122" s="24" t="s">
        <v>638</v>
      </c>
      <c r="B122" s="40"/>
      <c r="C122" s="103"/>
      <c r="G122" s="103"/>
    </row>
    <row r="123" spans="1:7" x14ac:dyDescent="0.35">
      <c r="A123" s="24" t="s">
        <v>639</v>
      </c>
      <c r="B123" s="40"/>
      <c r="C123" s="103"/>
      <c r="G123" s="103"/>
    </row>
    <row r="124" spans="1:7" x14ac:dyDescent="0.35">
      <c r="A124" s="24" t="s">
        <v>640</v>
      </c>
      <c r="B124" s="40"/>
      <c r="C124" s="103"/>
      <c r="G124" s="103"/>
    </row>
    <row r="125" spans="1:7" x14ac:dyDescent="0.35">
      <c r="A125" s="24" t="s">
        <v>641</v>
      </c>
      <c r="B125" s="40"/>
      <c r="G125" s="103"/>
    </row>
    <row r="126" spans="1:7" x14ac:dyDescent="0.35">
      <c r="A126" s="24" t="s">
        <v>642</v>
      </c>
      <c r="B126" s="40"/>
      <c r="G126" s="103"/>
    </row>
    <row r="127" spans="1:7" x14ac:dyDescent="0.35">
      <c r="A127" s="24" t="s">
        <v>643</v>
      </c>
      <c r="B127" s="40"/>
      <c r="G127" s="103"/>
    </row>
    <row r="128" spans="1:7" x14ac:dyDescent="0.35">
      <c r="A128" s="24" t="s">
        <v>644</v>
      </c>
      <c r="B128" s="40"/>
      <c r="G128" s="103"/>
    </row>
    <row r="129" spans="1:7" x14ac:dyDescent="0.35">
      <c r="A129" s="24" t="s">
        <v>645</v>
      </c>
      <c r="B129" s="40"/>
      <c r="G129" s="103"/>
    </row>
    <row r="130" spans="1:7" x14ac:dyDescent="0.35">
      <c r="A130" s="562" t="s">
        <v>1893</v>
      </c>
      <c r="B130" s="40"/>
      <c r="G130" s="103"/>
    </row>
    <row r="131" spans="1:7" x14ac:dyDescent="0.35">
      <c r="A131" s="562" t="s">
        <v>1894</v>
      </c>
      <c r="B131" s="40"/>
      <c r="G131" s="103"/>
    </row>
    <row r="132" spans="1:7" x14ac:dyDescent="0.35">
      <c r="A132" s="562" t="s">
        <v>1895</v>
      </c>
      <c r="B132" s="40"/>
      <c r="G132" s="103"/>
    </row>
    <row r="133" spans="1:7" x14ac:dyDescent="0.35">
      <c r="A133" s="562" t="s">
        <v>1896</v>
      </c>
      <c r="B133" s="40"/>
      <c r="G133" s="103"/>
    </row>
    <row r="134" spans="1:7" x14ac:dyDescent="0.35">
      <c r="A134" s="562" t="s">
        <v>1897</v>
      </c>
      <c r="B134" s="40"/>
      <c r="G134" s="103"/>
    </row>
    <row r="135" spans="1:7" x14ac:dyDescent="0.35">
      <c r="A135" s="562" t="s">
        <v>1898</v>
      </c>
      <c r="B135" s="40"/>
      <c r="G135" s="103"/>
    </row>
    <row r="136" spans="1:7" x14ac:dyDescent="0.35">
      <c r="A136" s="562" t="s">
        <v>1899</v>
      </c>
      <c r="B136" s="40"/>
      <c r="G136" s="103"/>
    </row>
    <row r="137" spans="1:7" x14ac:dyDescent="0.35">
      <c r="A137" s="562" t="s">
        <v>1900</v>
      </c>
      <c r="B137" s="40"/>
      <c r="G137" s="103"/>
    </row>
    <row r="138" spans="1:7" x14ac:dyDescent="0.35">
      <c r="A138" s="562" t="s">
        <v>1901</v>
      </c>
      <c r="B138" s="40"/>
      <c r="G138" s="103"/>
    </row>
    <row r="139" spans="1:7" x14ac:dyDescent="0.35">
      <c r="A139" s="562" t="s">
        <v>1902</v>
      </c>
      <c r="B139" s="40"/>
      <c r="G139" s="103"/>
    </row>
    <row r="140" spans="1:7" x14ac:dyDescent="0.35">
      <c r="A140" s="562" t="s">
        <v>1903</v>
      </c>
      <c r="B140" s="40"/>
      <c r="G140" s="103"/>
    </row>
    <row r="141" spans="1:7" x14ac:dyDescent="0.35">
      <c r="A141" s="562" t="s">
        <v>1904</v>
      </c>
      <c r="B141" s="40"/>
      <c r="G141" s="103"/>
    </row>
    <row r="142" spans="1:7" x14ac:dyDescent="0.35">
      <c r="A142" s="562" t="s">
        <v>1905</v>
      </c>
      <c r="B142" s="40"/>
      <c r="G142" s="103"/>
    </row>
    <row r="143" spans="1:7" x14ac:dyDescent="0.35">
      <c r="A143" s="562" t="s">
        <v>1906</v>
      </c>
      <c r="B143" s="40"/>
      <c r="G143" s="103"/>
    </row>
    <row r="144" spans="1:7" x14ac:dyDescent="0.35">
      <c r="A144" s="562" t="s">
        <v>1907</v>
      </c>
      <c r="B144" s="40"/>
      <c r="G144" s="103"/>
    </row>
    <row r="145" spans="1:7" x14ac:dyDescent="0.35">
      <c r="A145" s="562" t="s">
        <v>1908</v>
      </c>
      <c r="B145" s="40"/>
      <c r="G145" s="103"/>
    </row>
    <row r="146" spans="1:7" x14ac:dyDescent="0.35">
      <c r="A146" s="562" t="s">
        <v>1909</v>
      </c>
      <c r="B146" s="40"/>
      <c r="G146" s="103"/>
    </row>
    <row r="147" spans="1:7" x14ac:dyDescent="0.35">
      <c r="A147" s="562" t="s">
        <v>1910</v>
      </c>
      <c r="B147" s="40"/>
      <c r="G147" s="103"/>
    </row>
    <row r="148" spans="1:7" x14ac:dyDescent="0.35">
      <c r="A148" s="562" t="s">
        <v>1911</v>
      </c>
      <c r="B148" s="40"/>
      <c r="G148" s="103"/>
    </row>
    <row r="149" spans="1:7" ht="15" customHeight="1" x14ac:dyDescent="0.35">
      <c r="A149" s="42"/>
      <c r="B149" s="43" t="s">
        <v>646</v>
      </c>
      <c r="C149" s="42" t="s">
        <v>521</v>
      </c>
      <c r="D149" s="42" t="s">
        <v>522</v>
      </c>
      <c r="E149" s="44"/>
      <c r="F149" s="124" t="s">
        <v>487</v>
      </c>
      <c r="G149" s="124"/>
    </row>
    <row r="150" spans="1:7" x14ac:dyDescent="0.35">
      <c r="A150" s="24" t="s">
        <v>647</v>
      </c>
      <c r="B150" s="24" t="s">
        <v>648</v>
      </c>
      <c r="C150" s="103">
        <v>0.91941861383132395</v>
      </c>
      <c r="D150" s="103">
        <v>0.69163615907280263</v>
      </c>
      <c r="E150" s="113"/>
      <c r="F150" s="103">
        <v>0.91603000839021864</v>
      </c>
    </row>
    <row r="151" spans="1:7" x14ac:dyDescent="0.35">
      <c r="A151" s="24" t="s">
        <v>649</v>
      </c>
      <c r="B151" s="24" t="s">
        <v>650</v>
      </c>
      <c r="C151" s="103">
        <v>8.0581386168675981E-2</v>
      </c>
      <c r="D151" s="103">
        <v>0.30836384092719737</v>
      </c>
      <c r="E151" s="113"/>
      <c r="F151" s="103">
        <v>8.39699916097814E-2</v>
      </c>
    </row>
    <row r="152" spans="1:7" x14ac:dyDescent="0.35">
      <c r="A152" s="24" t="s">
        <v>651</v>
      </c>
      <c r="B152" s="24" t="s">
        <v>92</v>
      </c>
      <c r="C152" s="103"/>
      <c r="D152" s="104"/>
      <c r="E152" s="22"/>
      <c r="F152" s="103">
        <v>0</v>
      </c>
    </row>
    <row r="153" spans="1:7" hidden="1" outlineLevel="1" x14ac:dyDescent="0.35">
      <c r="A153" s="24" t="s">
        <v>652</v>
      </c>
      <c r="E153" s="22"/>
    </row>
    <row r="154" spans="1:7" hidden="1" outlineLevel="1" x14ac:dyDescent="0.35">
      <c r="A154" s="24" t="s">
        <v>653</v>
      </c>
      <c r="E154" s="22"/>
    </row>
    <row r="155" spans="1:7" hidden="1" outlineLevel="1" x14ac:dyDescent="0.35">
      <c r="A155" s="24" t="s">
        <v>654</v>
      </c>
      <c r="E155" s="22"/>
    </row>
    <row r="156" spans="1:7" hidden="1" outlineLevel="1" x14ac:dyDescent="0.35">
      <c r="A156" s="24" t="s">
        <v>655</v>
      </c>
      <c r="E156" s="22"/>
    </row>
    <row r="157" spans="1:7" hidden="1" outlineLevel="1" x14ac:dyDescent="0.35">
      <c r="A157" s="24" t="s">
        <v>656</v>
      </c>
      <c r="E157" s="22"/>
    </row>
    <row r="158" spans="1:7" hidden="1" outlineLevel="1" x14ac:dyDescent="0.35">
      <c r="A158" s="24" t="s">
        <v>657</v>
      </c>
      <c r="E158" s="22"/>
    </row>
    <row r="159" spans="1:7" ht="15" customHeight="1" collapsed="1" x14ac:dyDescent="0.35">
      <c r="A159" s="42"/>
      <c r="B159" s="43" t="s">
        <v>658</v>
      </c>
      <c r="C159" s="42" t="s">
        <v>521</v>
      </c>
      <c r="D159" s="42" t="s">
        <v>522</v>
      </c>
      <c r="E159" s="44"/>
      <c r="F159" s="124" t="s">
        <v>487</v>
      </c>
      <c r="G159" s="124"/>
    </row>
    <row r="160" spans="1:7" x14ac:dyDescent="0.35">
      <c r="A160" s="24" t="s">
        <v>659</v>
      </c>
      <c r="B160" s="24" t="s">
        <v>660</v>
      </c>
      <c r="C160" s="103">
        <v>1.9253232150689362E-2</v>
      </c>
      <c r="E160" s="22"/>
      <c r="F160" s="103">
        <v>1.8966811183940818E-2</v>
      </c>
    </row>
    <row r="161" spans="1:7" x14ac:dyDescent="0.35">
      <c r="A161" s="24" t="s">
        <v>661</v>
      </c>
      <c r="B161" s="24" t="s">
        <v>662</v>
      </c>
      <c r="C161" s="103">
        <v>0.9807467678493107</v>
      </c>
      <c r="D161" s="104">
        <v>1</v>
      </c>
      <c r="E161" s="22"/>
      <c r="F161" s="103">
        <v>0.98103318881605917</v>
      </c>
    </row>
    <row r="162" spans="1:7" x14ac:dyDescent="0.35">
      <c r="A162" s="24" t="s">
        <v>663</v>
      </c>
      <c r="B162" s="24" t="s">
        <v>92</v>
      </c>
      <c r="C162" s="103"/>
      <c r="E162" s="22"/>
      <c r="F162" s="103">
        <v>0</v>
      </c>
    </row>
    <row r="163" spans="1:7" hidden="1" outlineLevel="1" x14ac:dyDescent="0.35">
      <c r="A163" s="24" t="s">
        <v>664</v>
      </c>
      <c r="E163" s="22"/>
    </row>
    <row r="164" spans="1:7" hidden="1" outlineLevel="1" x14ac:dyDescent="0.35">
      <c r="A164" s="24" t="s">
        <v>665</v>
      </c>
      <c r="E164" s="22"/>
    </row>
    <row r="165" spans="1:7" hidden="1" outlineLevel="1" x14ac:dyDescent="0.35">
      <c r="A165" s="24" t="s">
        <v>666</v>
      </c>
      <c r="E165" s="22"/>
    </row>
    <row r="166" spans="1:7" hidden="1" outlineLevel="1" x14ac:dyDescent="0.35">
      <c r="A166" s="24" t="s">
        <v>667</v>
      </c>
      <c r="E166" s="22"/>
    </row>
    <row r="167" spans="1:7" hidden="1" outlineLevel="1" x14ac:dyDescent="0.35">
      <c r="A167" s="24" t="s">
        <v>668</v>
      </c>
      <c r="E167" s="22"/>
    </row>
    <row r="168" spans="1:7" hidden="1" outlineLevel="1" x14ac:dyDescent="0.35">
      <c r="A168" s="24" t="s">
        <v>669</v>
      </c>
      <c r="E168" s="22"/>
    </row>
    <row r="169" spans="1:7" ht="15" customHeight="1" collapsed="1" x14ac:dyDescent="0.35">
      <c r="A169" s="42"/>
      <c r="B169" s="43" t="s">
        <v>670</v>
      </c>
      <c r="C169" s="42" t="s">
        <v>521</v>
      </c>
      <c r="D169" s="42" t="s">
        <v>522</v>
      </c>
      <c r="E169" s="44"/>
      <c r="F169" s="124" t="s">
        <v>487</v>
      </c>
      <c r="G169" s="124"/>
    </row>
    <row r="170" spans="1:7" x14ac:dyDescent="0.35">
      <c r="A170" s="24" t="s">
        <v>671</v>
      </c>
      <c r="B170" s="20" t="s">
        <v>672</v>
      </c>
      <c r="C170" s="103">
        <v>4.182109715755845E-3</v>
      </c>
      <c r="D170" s="103" t="s">
        <v>1970</v>
      </c>
      <c r="E170" s="113"/>
      <c r="F170" s="103">
        <v>4.1198945651063652E-3</v>
      </c>
    </row>
    <row r="171" spans="1:7" x14ac:dyDescent="0.35">
      <c r="A171" s="24" t="s">
        <v>673</v>
      </c>
      <c r="B171" s="20" t="s">
        <v>674</v>
      </c>
      <c r="C171" s="103">
        <v>8.3330395880887975E-2</v>
      </c>
      <c r="D171" s="103">
        <v>6.6541974611164165E-2</v>
      </c>
      <c r="E171" s="113"/>
      <c r="F171" s="103">
        <v>8.3080642950081857E-2</v>
      </c>
    </row>
    <row r="172" spans="1:7" x14ac:dyDescent="0.35">
      <c r="A172" s="24" t="s">
        <v>675</v>
      </c>
      <c r="B172" s="20" t="s">
        <v>676</v>
      </c>
      <c r="C172" s="103">
        <v>0.15806945329098376</v>
      </c>
      <c r="D172" s="103">
        <v>0.60489385533624318</v>
      </c>
      <c r="E172" s="103"/>
      <c r="F172" s="103">
        <v>0.16471663602327252</v>
      </c>
    </row>
    <row r="173" spans="1:7" x14ac:dyDescent="0.35">
      <c r="A173" s="24" t="s">
        <v>677</v>
      </c>
      <c r="B173" s="20" t="s">
        <v>678</v>
      </c>
      <c r="C173" s="103">
        <v>0.27413925080490537</v>
      </c>
      <c r="D173" s="103">
        <v>0.24247410586888013</v>
      </c>
      <c r="E173" s="103"/>
      <c r="F173" s="103">
        <v>0.27366818431061679</v>
      </c>
    </row>
    <row r="174" spans="1:7" x14ac:dyDescent="0.35">
      <c r="A174" s="24" t="s">
        <v>679</v>
      </c>
      <c r="B174" s="20" t="s">
        <v>680</v>
      </c>
      <c r="C174" s="103">
        <v>0.48027879030746701</v>
      </c>
      <c r="D174" s="103">
        <v>8.6090064183712622E-2</v>
      </c>
      <c r="E174" s="103"/>
      <c r="F174" s="103">
        <v>0.47441464215092238</v>
      </c>
    </row>
    <row r="175" spans="1:7" outlineLevel="1" x14ac:dyDescent="0.35">
      <c r="A175" s="24" t="s">
        <v>681</v>
      </c>
      <c r="B175" s="20"/>
    </row>
    <row r="176" spans="1:7" outlineLevel="1" x14ac:dyDescent="0.35">
      <c r="A176" s="24" t="s">
        <v>682</v>
      </c>
      <c r="B176" s="20"/>
    </row>
    <row r="177" spans="1:7" outlineLevel="1" x14ac:dyDescent="0.35">
      <c r="A177" s="24" t="s">
        <v>683</v>
      </c>
      <c r="B177" s="20"/>
    </row>
    <row r="178" spans="1:7" outlineLevel="1" x14ac:dyDescent="0.35">
      <c r="A178" s="24" t="s">
        <v>684</v>
      </c>
      <c r="B178" s="20"/>
    </row>
    <row r="179" spans="1:7" ht="15" customHeight="1" x14ac:dyDescent="0.35">
      <c r="A179" s="42"/>
      <c r="B179" s="43" t="s">
        <v>685</v>
      </c>
      <c r="C179" s="42" t="s">
        <v>1504</v>
      </c>
      <c r="D179" s="42" t="s">
        <v>1505</v>
      </c>
      <c r="E179" s="44"/>
      <c r="F179" s="42" t="s">
        <v>1506</v>
      </c>
      <c r="G179" s="124"/>
    </row>
    <row r="180" spans="1:7" x14ac:dyDescent="0.35">
      <c r="A180" s="24" t="s">
        <v>686</v>
      </c>
      <c r="B180" s="24" t="s">
        <v>687</v>
      </c>
      <c r="C180" s="103">
        <v>1.6425844791104958E-2</v>
      </c>
      <c r="D180" s="103">
        <v>0</v>
      </c>
      <c r="E180" s="22"/>
      <c r="F180" s="103">
        <v>1.6425844791104958E-2</v>
      </c>
    </row>
    <row r="181" spans="1:7" outlineLevel="1" x14ac:dyDescent="0.35">
      <c r="A181" s="24" t="s">
        <v>688</v>
      </c>
      <c r="E181" s="22"/>
    </row>
    <row r="182" spans="1:7" outlineLevel="1" x14ac:dyDescent="0.35">
      <c r="A182" s="24" t="s">
        <v>689</v>
      </c>
      <c r="E182" s="22"/>
    </row>
    <row r="183" spans="1:7" outlineLevel="1" x14ac:dyDescent="0.35">
      <c r="A183" s="24" t="s">
        <v>690</v>
      </c>
      <c r="E183" s="22"/>
    </row>
    <row r="184" spans="1:7" outlineLevel="1" x14ac:dyDescent="0.35">
      <c r="A184" s="24" t="s">
        <v>691</v>
      </c>
      <c r="E184" s="22"/>
    </row>
    <row r="185" spans="1:7" ht="18.5" x14ac:dyDescent="0.35">
      <c r="A185" s="74"/>
      <c r="B185" s="75" t="s">
        <v>484</v>
      </c>
      <c r="C185" s="74"/>
      <c r="D185" s="74"/>
      <c r="E185" s="74"/>
      <c r="F185" s="136"/>
      <c r="G185" s="136"/>
    </row>
    <row r="186" spans="1:7" ht="15" customHeight="1" x14ac:dyDescent="0.35">
      <c r="A186" s="42"/>
      <c r="B186" s="43" t="s">
        <v>692</v>
      </c>
      <c r="C186" s="42" t="s">
        <v>693</v>
      </c>
      <c r="D186" s="42" t="s">
        <v>694</v>
      </c>
      <c r="E186" s="44"/>
      <c r="F186" s="127" t="s">
        <v>521</v>
      </c>
      <c r="G186" s="127" t="s">
        <v>695</v>
      </c>
    </row>
    <row r="187" spans="1:7" x14ac:dyDescent="0.35">
      <c r="A187" s="24" t="s">
        <v>696</v>
      </c>
      <c r="B187" s="40" t="s">
        <v>697</v>
      </c>
      <c r="C187" s="101">
        <v>81.133679895124828</v>
      </c>
      <c r="D187" s="101">
        <v>448246</v>
      </c>
      <c r="E187" s="37"/>
      <c r="F187" s="119"/>
      <c r="G187" s="119"/>
    </row>
    <row r="188" spans="1:7" x14ac:dyDescent="0.35">
      <c r="A188" s="37"/>
      <c r="B188" s="76"/>
      <c r="C188" s="37"/>
      <c r="D188" s="37"/>
      <c r="E188" s="37"/>
      <c r="F188" s="119"/>
      <c r="G188" s="119"/>
    </row>
    <row r="189" spans="1:7" x14ac:dyDescent="0.35">
      <c r="B189" s="40" t="s">
        <v>698</v>
      </c>
      <c r="C189" s="37"/>
      <c r="D189" s="37"/>
      <c r="E189" s="37"/>
      <c r="F189" s="119"/>
      <c r="G189" s="119"/>
    </row>
    <row r="190" spans="1:7" x14ac:dyDescent="0.35">
      <c r="A190" s="24" t="s">
        <v>699</v>
      </c>
      <c r="B190" s="40" t="s">
        <v>1366</v>
      </c>
      <c r="C190" s="101">
        <v>29663.086728170274</v>
      </c>
      <c r="D190" s="101">
        <v>424382</v>
      </c>
      <c r="E190" s="37"/>
      <c r="F190" s="110">
        <v>0.81564042925262259</v>
      </c>
      <c r="G190" s="110">
        <v>0.9467613765655466</v>
      </c>
    </row>
    <row r="191" spans="1:7" x14ac:dyDescent="0.35">
      <c r="A191" s="24" t="s">
        <v>700</v>
      </c>
      <c r="B191" s="40" t="s">
        <v>1367</v>
      </c>
      <c r="C191" s="101">
        <v>5562.724776070002</v>
      </c>
      <c r="D191" s="101">
        <v>22495</v>
      </c>
      <c r="E191" s="37"/>
      <c r="F191" s="110">
        <v>0.15295721803149664</v>
      </c>
      <c r="G191" s="110">
        <v>5.0184496905716948E-2</v>
      </c>
    </row>
    <row r="192" spans="1:7" x14ac:dyDescent="0.35">
      <c r="A192" s="24" t="s">
        <v>701</v>
      </c>
      <c r="B192" s="40" t="s">
        <v>1368</v>
      </c>
      <c r="C192" s="101">
        <v>416.2256954500001</v>
      </c>
      <c r="D192" s="101">
        <v>877</v>
      </c>
      <c r="E192" s="37"/>
      <c r="F192" s="110">
        <v>1.1444881242935651E-2</v>
      </c>
      <c r="G192" s="110">
        <v>1.9565149493804743E-3</v>
      </c>
    </row>
    <row r="193" spans="1:7" x14ac:dyDescent="0.35">
      <c r="A193" s="24" t="s">
        <v>702</v>
      </c>
      <c r="B193" s="40" t="s">
        <v>1369</v>
      </c>
      <c r="C193" s="101">
        <v>154.62615168999997</v>
      </c>
      <c r="D193" s="101">
        <v>227</v>
      </c>
      <c r="E193" s="37"/>
      <c r="F193" s="110">
        <v>4.2517267974792518E-3</v>
      </c>
      <c r="G193" s="110">
        <v>5.0641835063781936E-4</v>
      </c>
    </row>
    <row r="194" spans="1:7" x14ac:dyDescent="0.35">
      <c r="A194" s="24" t="s">
        <v>703</v>
      </c>
      <c r="B194" s="40" t="s">
        <v>1370</v>
      </c>
      <c r="C194" s="101">
        <v>77.244641730000041</v>
      </c>
      <c r="D194" s="101">
        <v>86</v>
      </c>
      <c r="E194" s="37"/>
      <c r="F194" s="110">
        <v>2.1239816784909687E-3</v>
      </c>
      <c r="G194" s="110">
        <v>1.918589346028743E-4</v>
      </c>
    </row>
    <row r="195" spans="1:7" x14ac:dyDescent="0.35">
      <c r="A195" s="24" t="s">
        <v>704</v>
      </c>
      <c r="B195" s="40" t="s">
        <v>1371</v>
      </c>
      <c r="C195" s="101">
        <v>493.93948515999995</v>
      </c>
      <c r="D195" s="101">
        <v>179</v>
      </c>
      <c r="E195" s="37"/>
      <c r="F195" s="110">
        <v>1.3581762996974949E-2</v>
      </c>
      <c r="G195" s="110">
        <v>3.9933429411528491E-4</v>
      </c>
    </row>
    <row r="196" spans="1:7" x14ac:dyDescent="0.35">
      <c r="A196" s="24" t="s">
        <v>705</v>
      </c>
      <c r="B196" s="40"/>
      <c r="E196" s="37"/>
      <c r="F196" s="115"/>
      <c r="G196" s="115"/>
    </row>
    <row r="197" spans="1:7" x14ac:dyDescent="0.35">
      <c r="A197" s="24" t="s">
        <v>706</v>
      </c>
      <c r="B197" s="40"/>
      <c r="E197" s="37"/>
      <c r="F197" s="115"/>
      <c r="G197" s="115"/>
    </row>
    <row r="198" spans="1:7" x14ac:dyDescent="0.35">
      <c r="A198" s="24" t="s">
        <v>707</v>
      </c>
      <c r="B198" s="40"/>
      <c r="E198" s="37"/>
      <c r="F198" s="115"/>
      <c r="G198" s="115"/>
    </row>
    <row r="199" spans="1:7" x14ac:dyDescent="0.35">
      <c r="A199" s="24" t="s">
        <v>708</v>
      </c>
      <c r="B199" s="40"/>
      <c r="E199" s="40"/>
      <c r="F199" s="115"/>
      <c r="G199" s="115"/>
    </row>
    <row r="200" spans="1:7" x14ac:dyDescent="0.35">
      <c r="A200" s="24" t="s">
        <v>709</v>
      </c>
      <c r="B200" s="40"/>
      <c r="E200" s="40"/>
      <c r="F200" s="115"/>
      <c r="G200" s="115"/>
    </row>
    <row r="201" spans="1:7" x14ac:dyDescent="0.35">
      <c r="A201" s="24" t="s">
        <v>710</v>
      </c>
      <c r="B201" s="40"/>
      <c r="E201" s="40"/>
      <c r="F201" s="115"/>
      <c r="G201" s="115"/>
    </row>
    <row r="202" spans="1:7" x14ac:dyDescent="0.35">
      <c r="A202" s="24" t="s">
        <v>711</v>
      </c>
      <c r="B202" s="40"/>
      <c r="E202" s="40"/>
      <c r="F202" s="115"/>
      <c r="G202" s="115"/>
    </row>
    <row r="203" spans="1:7" x14ac:dyDescent="0.35">
      <c r="A203" s="24" t="s">
        <v>712</v>
      </c>
      <c r="B203" s="40"/>
      <c r="E203" s="40"/>
      <c r="F203" s="115"/>
      <c r="G203" s="115"/>
    </row>
    <row r="204" spans="1:7" x14ac:dyDescent="0.35">
      <c r="A204" s="24" t="s">
        <v>713</v>
      </c>
      <c r="B204" s="40"/>
      <c r="E204" s="40"/>
      <c r="F204" s="115"/>
      <c r="G204" s="115"/>
    </row>
    <row r="205" spans="1:7" x14ac:dyDescent="0.35">
      <c r="A205" s="24" t="s">
        <v>714</v>
      </c>
      <c r="B205" s="40"/>
      <c r="F205" s="115"/>
      <c r="G205" s="115"/>
    </row>
    <row r="206" spans="1:7" x14ac:dyDescent="0.35">
      <c r="A206" s="24" t="s">
        <v>715</v>
      </c>
      <c r="B206" s="40"/>
      <c r="E206" s="59"/>
      <c r="F206" s="115"/>
      <c r="G206" s="115"/>
    </row>
    <row r="207" spans="1:7" x14ac:dyDescent="0.35">
      <c r="A207" s="24" t="s">
        <v>716</v>
      </c>
      <c r="B207" s="40"/>
      <c r="E207" s="59"/>
      <c r="F207" s="115"/>
      <c r="G207" s="115"/>
    </row>
    <row r="208" spans="1:7" x14ac:dyDescent="0.35">
      <c r="A208" s="24" t="s">
        <v>717</v>
      </c>
      <c r="B208" s="40"/>
      <c r="E208" s="59"/>
      <c r="F208" s="115"/>
      <c r="G208" s="115"/>
    </row>
    <row r="209" spans="1:7" x14ac:dyDescent="0.35">
      <c r="A209" s="24" t="s">
        <v>718</v>
      </c>
      <c r="B209" s="40"/>
      <c r="E209" s="59"/>
      <c r="F209" s="115"/>
      <c r="G209" s="115"/>
    </row>
    <row r="210" spans="1:7" x14ac:dyDescent="0.35">
      <c r="A210" s="24" t="s">
        <v>719</v>
      </c>
      <c r="B210" s="40"/>
      <c r="E210" s="59"/>
      <c r="F210" s="115"/>
      <c r="G210" s="115"/>
    </row>
    <row r="211" spans="1:7" x14ac:dyDescent="0.35">
      <c r="A211" s="24" t="s">
        <v>720</v>
      </c>
      <c r="B211" s="40"/>
      <c r="E211" s="59"/>
      <c r="F211" s="115"/>
      <c r="G211" s="115"/>
    </row>
    <row r="212" spans="1:7" x14ac:dyDescent="0.35">
      <c r="A212" s="24" t="s">
        <v>721</v>
      </c>
      <c r="B212" s="40"/>
      <c r="E212" s="59"/>
      <c r="F212" s="115"/>
      <c r="G212" s="115"/>
    </row>
    <row r="213" spans="1:7" x14ac:dyDescent="0.35">
      <c r="A213" s="24" t="s">
        <v>722</v>
      </c>
      <c r="B213" s="40"/>
      <c r="E213" s="59"/>
      <c r="F213" s="115"/>
      <c r="G213" s="115"/>
    </row>
    <row r="214" spans="1:7" x14ac:dyDescent="0.35">
      <c r="A214" s="24" t="s">
        <v>723</v>
      </c>
      <c r="B214" s="51" t="s">
        <v>94</v>
      </c>
      <c r="C214" s="49">
        <f>SUM(C190:C213)</f>
        <v>36367.847478270276</v>
      </c>
      <c r="D214" s="49">
        <f>SUM(D190:D213)</f>
        <v>448246</v>
      </c>
      <c r="E214" s="59"/>
      <c r="F214" s="116">
        <f>SUM(F190:F213)</f>
        <v>1</v>
      </c>
      <c r="G214" s="116">
        <f>SUM(G190:G213)</f>
        <v>0.99999999999999989</v>
      </c>
    </row>
    <row r="215" spans="1:7" ht="15" customHeight="1" x14ac:dyDescent="0.35">
      <c r="A215" s="42"/>
      <c r="B215" s="43" t="s">
        <v>724</v>
      </c>
      <c r="C215" s="42" t="s">
        <v>693</v>
      </c>
      <c r="D215" s="42" t="s">
        <v>694</v>
      </c>
      <c r="E215" s="44"/>
      <c r="F215" s="127" t="s">
        <v>521</v>
      </c>
      <c r="G215" s="127" t="s">
        <v>695</v>
      </c>
    </row>
    <row r="216" spans="1:7" x14ac:dyDescent="0.35">
      <c r="A216" s="24" t="s">
        <v>725</v>
      </c>
      <c r="B216" s="24" t="s">
        <v>726</v>
      </c>
      <c r="C216" s="103">
        <v>0.76937180437723507</v>
      </c>
      <c r="G216" s="103"/>
    </row>
    <row r="217" spans="1:7" x14ac:dyDescent="0.35">
      <c r="G217" s="103"/>
    </row>
    <row r="218" spans="1:7" x14ac:dyDescent="0.35">
      <c r="B218" s="40" t="s">
        <v>727</v>
      </c>
      <c r="G218" s="103"/>
    </row>
    <row r="219" spans="1:7" x14ac:dyDescent="0.35">
      <c r="A219" s="24" t="s">
        <v>728</v>
      </c>
      <c r="B219" s="24" t="s">
        <v>729</v>
      </c>
      <c r="C219" s="101">
        <v>3834.9958981400055</v>
      </c>
      <c r="D219" s="101">
        <v>117774</v>
      </c>
      <c r="F219" s="110">
        <v>0.10545017547248119</v>
      </c>
      <c r="G219" s="110">
        <v>0.26274411818510374</v>
      </c>
    </row>
    <row r="220" spans="1:7" x14ac:dyDescent="0.35">
      <c r="A220" s="24" t="s">
        <v>730</v>
      </c>
      <c r="B220" s="24" t="s">
        <v>731</v>
      </c>
      <c r="C220" s="101">
        <v>2060.1837056799991</v>
      </c>
      <c r="D220" s="101">
        <v>29845</v>
      </c>
      <c r="F220" s="110">
        <v>5.6648491690660822E-2</v>
      </c>
      <c r="G220" s="110">
        <v>6.6581743060730045E-2</v>
      </c>
    </row>
    <row r="221" spans="1:7" x14ac:dyDescent="0.35">
      <c r="A221" s="24" t="s">
        <v>732</v>
      </c>
      <c r="B221" s="24" t="s">
        <v>733</v>
      </c>
      <c r="C221" s="101">
        <v>2365.4955829799915</v>
      </c>
      <c r="D221" s="101">
        <v>31676</v>
      </c>
      <c r="F221" s="110">
        <v>6.5043596115865479E-2</v>
      </c>
      <c r="G221" s="110">
        <v>7.0666553633495888E-2</v>
      </c>
    </row>
    <row r="222" spans="1:7" x14ac:dyDescent="0.35">
      <c r="A222" s="24" t="s">
        <v>734</v>
      </c>
      <c r="B222" s="24" t="s">
        <v>735</v>
      </c>
      <c r="C222" s="101">
        <v>2661.9983819099889</v>
      </c>
      <c r="D222" s="101">
        <v>33337</v>
      </c>
      <c r="F222" s="110">
        <v>7.3196478936526213E-2</v>
      </c>
      <c r="G222" s="110">
        <v>7.4372108172744436E-2</v>
      </c>
    </row>
    <row r="223" spans="1:7" x14ac:dyDescent="0.35">
      <c r="A223" s="24" t="s">
        <v>736</v>
      </c>
      <c r="B223" s="24" t="s">
        <v>737</v>
      </c>
      <c r="C223" s="101">
        <v>4040.1697665399915</v>
      </c>
      <c r="D223" s="101">
        <v>48048</v>
      </c>
      <c r="F223" s="110">
        <v>0.1110918035210639</v>
      </c>
      <c r="G223" s="110">
        <v>0.10719114057905703</v>
      </c>
    </row>
    <row r="224" spans="1:7" x14ac:dyDescent="0.35">
      <c r="A224" s="24" t="s">
        <v>738</v>
      </c>
      <c r="B224" s="24" t="s">
        <v>739</v>
      </c>
      <c r="C224" s="101">
        <v>7484.4913655099963</v>
      </c>
      <c r="D224" s="101">
        <v>75132</v>
      </c>
      <c r="F224" s="110">
        <v>0.20579967978533842</v>
      </c>
      <c r="G224" s="110">
        <v>0.16761331947189712</v>
      </c>
    </row>
    <row r="225" spans="1:7" x14ac:dyDescent="0.35">
      <c r="A225" s="24" t="s">
        <v>740</v>
      </c>
      <c r="B225" s="24" t="s">
        <v>741</v>
      </c>
      <c r="C225" s="101">
        <v>11718.160177310037</v>
      </c>
      <c r="D225" s="101">
        <v>98145</v>
      </c>
      <c r="F225" s="110">
        <v>0.32221209089462061</v>
      </c>
      <c r="G225" s="110">
        <v>0.21895343182091975</v>
      </c>
    </row>
    <row r="226" spans="1:7" x14ac:dyDescent="0.35">
      <c r="A226" s="24" t="s">
        <v>742</v>
      </c>
      <c r="B226" s="24" t="s">
        <v>743</v>
      </c>
      <c r="C226" s="101">
        <v>2202.3526002000053</v>
      </c>
      <c r="D226" s="101">
        <v>14289</v>
      </c>
      <c r="F226" s="110">
        <v>6.0557683583443399E-2</v>
      </c>
      <c r="G226" s="110">
        <v>3.1877585076051991E-2</v>
      </c>
    </row>
    <row r="227" spans="1:7" x14ac:dyDescent="0.35">
      <c r="A227" s="24" t="s">
        <v>744</v>
      </c>
      <c r="B227" s="51" t="s">
        <v>94</v>
      </c>
      <c r="C227" s="101">
        <f>SUM(C219:C226)</f>
        <v>36367.847478270014</v>
      </c>
      <c r="D227" s="101">
        <f>SUM(D219:D226)</f>
        <v>448246</v>
      </c>
      <c r="F227" s="110">
        <f>SUM(F219:F226)</f>
        <v>1</v>
      </c>
      <c r="G227" s="110">
        <f>SUM(G219:G226)</f>
        <v>0.99999999999999989</v>
      </c>
    </row>
    <row r="228" spans="1:7" hidden="1" outlineLevel="1" x14ac:dyDescent="0.35">
      <c r="A228" s="24" t="s">
        <v>745</v>
      </c>
      <c r="B228" s="53" t="s">
        <v>746</v>
      </c>
      <c r="F228" s="115">
        <f t="shared" ref="F228:F233" si="1">IF($C$227=0,"",IF(C228="[for completion]","",C228/$C$227))</f>
        <v>0</v>
      </c>
      <c r="G228" s="115">
        <f t="shared" ref="G228:G233" si="2">IF($D$227=0,"",IF(D228="[for completion]","",D228/$D$227))</f>
        <v>0</v>
      </c>
    </row>
    <row r="229" spans="1:7" hidden="1" outlineLevel="1" x14ac:dyDescent="0.35">
      <c r="A229" s="24" t="s">
        <v>747</v>
      </c>
      <c r="B229" s="53" t="s">
        <v>748</v>
      </c>
      <c r="F229" s="115">
        <f t="shared" si="1"/>
        <v>0</v>
      </c>
      <c r="G229" s="115">
        <f t="shared" si="2"/>
        <v>0</v>
      </c>
    </row>
    <row r="230" spans="1:7" hidden="1" outlineLevel="1" x14ac:dyDescent="0.35">
      <c r="A230" s="24" t="s">
        <v>749</v>
      </c>
      <c r="B230" s="53" t="s">
        <v>750</v>
      </c>
      <c r="F230" s="115">
        <f t="shared" si="1"/>
        <v>0</v>
      </c>
      <c r="G230" s="115">
        <f t="shared" si="2"/>
        <v>0</v>
      </c>
    </row>
    <row r="231" spans="1:7" hidden="1" outlineLevel="1" x14ac:dyDescent="0.35">
      <c r="A231" s="24" t="s">
        <v>751</v>
      </c>
      <c r="B231" s="53" t="s">
        <v>752</v>
      </c>
      <c r="F231" s="115">
        <f t="shared" si="1"/>
        <v>0</v>
      </c>
      <c r="G231" s="115">
        <f t="shared" si="2"/>
        <v>0</v>
      </c>
    </row>
    <row r="232" spans="1:7" hidden="1" outlineLevel="1" x14ac:dyDescent="0.35">
      <c r="A232" s="24" t="s">
        <v>753</v>
      </c>
      <c r="B232" s="53" t="s">
        <v>754</v>
      </c>
      <c r="F232" s="115">
        <f t="shared" si="1"/>
        <v>0</v>
      </c>
      <c r="G232" s="115">
        <f t="shared" si="2"/>
        <v>0</v>
      </c>
    </row>
    <row r="233" spans="1:7" hidden="1" outlineLevel="1" x14ac:dyDescent="0.35">
      <c r="A233" s="24" t="s">
        <v>755</v>
      </c>
      <c r="B233" s="53" t="s">
        <v>756</v>
      </c>
      <c r="F233" s="115">
        <f t="shared" si="1"/>
        <v>0</v>
      </c>
      <c r="G233" s="115">
        <f t="shared" si="2"/>
        <v>0</v>
      </c>
    </row>
    <row r="234" spans="1:7" hidden="1" outlineLevel="1" x14ac:dyDescent="0.35">
      <c r="A234" s="24" t="s">
        <v>757</v>
      </c>
      <c r="B234" s="53"/>
      <c r="F234" s="115"/>
      <c r="G234" s="115"/>
    </row>
    <row r="235" spans="1:7" hidden="1" outlineLevel="1" x14ac:dyDescent="0.35">
      <c r="A235" s="24" t="s">
        <v>758</v>
      </c>
      <c r="B235" s="53"/>
      <c r="F235" s="115"/>
      <c r="G235" s="115"/>
    </row>
    <row r="236" spans="1:7" hidden="1" outlineLevel="1" x14ac:dyDescent="0.35">
      <c r="A236" s="24" t="s">
        <v>759</v>
      </c>
      <c r="B236" s="53"/>
      <c r="F236" s="115"/>
      <c r="G236" s="115"/>
    </row>
    <row r="237" spans="1:7" ht="15" customHeight="1" collapsed="1" x14ac:dyDescent="0.35">
      <c r="A237" s="42"/>
      <c r="B237" s="43" t="s">
        <v>760</v>
      </c>
      <c r="C237" s="42" t="s">
        <v>693</v>
      </c>
      <c r="D237" s="42" t="s">
        <v>694</v>
      </c>
      <c r="E237" s="44"/>
      <c r="F237" s="127" t="s">
        <v>521</v>
      </c>
      <c r="G237" s="127" t="s">
        <v>695</v>
      </c>
    </row>
    <row r="238" spans="1:7" x14ac:dyDescent="0.35">
      <c r="A238" s="24" t="s">
        <v>761</v>
      </c>
      <c r="B238" s="24" t="s">
        <v>726</v>
      </c>
      <c r="C238" s="540">
        <v>0.74528031523163552</v>
      </c>
      <c r="G238" s="103"/>
    </row>
    <row r="239" spans="1:7" x14ac:dyDescent="0.35">
      <c r="C239" s="37"/>
      <c r="G239" s="103"/>
    </row>
    <row r="240" spans="1:7" x14ac:dyDescent="0.35">
      <c r="B240" s="40" t="s">
        <v>727</v>
      </c>
      <c r="G240" s="103"/>
    </row>
    <row r="241" spans="1:7" x14ac:dyDescent="0.35">
      <c r="A241" s="24" t="s">
        <v>762</v>
      </c>
      <c r="B241" s="24" t="s">
        <v>729</v>
      </c>
      <c r="C241" s="539">
        <v>4695.7836088199992</v>
      </c>
      <c r="D241" s="539">
        <v>131044</v>
      </c>
      <c r="F241" s="115">
        <v>0.12911909652133668</v>
      </c>
      <c r="G241" s="115">
        <v>0.29234839797789608</v>
      </c>
    </row>
    <row r="242" spans="1:7" x14ac:dyDescent="0.35">
      <c r="A242" s="24" t="s">
        <v>763</v>
      </c>
      <c r="B242" s="24" t="s">
        <v>731</v>
      </c>
      <c r="C242" s="539">
        <v>2259.5252663500019</v>
      </c>
      <c r="D242" s="539">
        <v>30641</v>
      </c>
      <c r="F242" s="115">
        <v>6.2129749848408806E-2</v>
      </c>
      <c r="G242" s="115">
        <v>6.8357553664728746E-2</v>
      </c>
    </row>
    <row r="243" spans="1:7" x14ac:dyDescent="0.35">
      <c r="A243" s="24" t="s">
        <v>764</v>
      </c>
      <c r="B243" s="24" t="s">
        <v>733</v>
      </c>
      <c r="C243" s="539">
        <v>2784.646784319988</v>
      </c>
      <c r="D243" s="539">
        <v>33931</v>
      </c>
      <c r="F243" s="115">
        <v>7.656891945512663E-2</v>
      </c>
      <c r="G243" s="115">
        <v>7.5697273372210799E-2</v>
      </c>
    </row>
    <row r="244" spans="1:7" x14ac:dyDescent="0.35">
      <c r="A244" s="24" t="s">
        <v>765</v>
      </c>
      <c r="B244" s="24" t="s">
        <v>735</v>
      </c>
      <c r="C244" s="539">
        <v>3494.0621171299972</v>
      </c>
      <c r="D244" s="539">
        <v>39173</v>
      </c>
      <c r="F244" s="115">
        <v>9.6075582125604686E-2</v>
      </c>
      <c r="G244" s="115">
        <v>8.7391744711609251E-2</v>
      </c>
    </row>
    <row r="245" spans="1:7" x14ac:dyDescent="0.35">
      <c r="A245" s="24" t="s">
        <v>766</v>
      </c>
      <c r="B245" s="24" t="s">
        <v>737</v>
      </c>
      <c r="C245" s="539">
        <v>4790.0163693100303</v>
      </c>
      <c r="D245" s="539">
        <v>48805</v>
      </c>
      <c r="F245" s="115">
        <v>0.1317101973706882</v>
      </c>
      <c r="G245" s="115">
        <v>0.10887994538713118</v>
      </c>
    </row>
    <row r="246" spans="1:7" x14ac:dyDescent="0.35">
      <c r="A246" s="24" t="s">
        <v>767</v>
      </c>
      <c r="B246" s="24" t="s">
        <v>739</v>
      </c>
      <c r="C246" s="539">
        <v>7494.9885731800014</v>
      </c>
      <c r="D246" s="539">
        <v>71132</v>
      </c>
      <c r="F246" s="115">
        <v>0.2060883195701449</v>
      </c>
      <c r="G246" s="115">
        <v>0.15868964809501926</v>
      </c>
    </row>
    <row r="247" spans="1:7" x14ac:dyDescent="0.35">
      <c r="A247" s="24" t="s">
        <v>768</v>
      </c>
      <c r="B247" s="24" t="s">
        <v>741</v>
      </c>
      <c r="C247" s="539">
        <v>6934.1776892099988</v>
      </c>
      <c r="D247" s="539">
        <v>59549</v>
      </c>
      <c r="F247" s="115">
        <v>0.19066780604359948</v>
      </c>
      <c r="G247" s="115">
        <v>0.13284892670542514</v>
      </c>
    </row>
    <row r="248" spans="1:7" x14ac:dyDescent="0.35">
      <c r="A248" s="24" t="s">
        <v>769</v>
      </c>
      <c r="B248" s="24" t="s">
        <v>743</v>
      </c>
      <c r="C248" s="539">
        <v>3914.6470699500078</v>
      </c>
      <c r="D248" s="539">
        <v>33971</v>
      </c>
      <c r="F248" s="115">
        <v>0.10764032906509051</v>
      </c>
      <c r="G248" s="115">
        <v>7.5786510085979572E-2</v>
      </c>
    </row>
    <row r="249" spans="1:7" x14ac:dyDescent="0.35">
      <c r="A249" s="24" t="s">
        <v>770</v>
      </c>
      <c r="B249" s="51" t="s">
        <v>94</v>
      </c>
      <c r="C249" s="114">
        <f>SUM(C241:C248)</f>
        <v>36367.847478270029</v>
      </c>
      <c r="D249" s="107">
        <f>SUM(D241:D248)</f>
        <v>448246</v>
      </c>
      <c r="F249" s="110">
        <f>SUM(F241:F248)</f>
        <v>0.99999999999999989</v>
      </c>
      <c r="G249" s="110">
        <f>SUM(G241:G248)</f>
        <v>1</v>
      </c>
    </row>
    <row r="250" spans="1:7" hidden="1" outlineLevel="1" x14ac:dyDescent="0.35">
      <c r="A250" s="24" t="s">
        <v>771</v>
      </c>
      <c r="B250" s="53" t="s">
        <v>746</v>
      </c>
      <c r="F250" s="115">
        <f t="shared" ref="F250:F255" si="3">IF($C$249=0,"",IF(C250="[for completion]","",C250/$C$249))</f>
        <v>0</v>
      </c>
      <c r="G250" s="115">
        <f t="shared" ref="G250:G255" si="4">IF($D$249=0,"",IF(D250="[for completion]","",D250/$D$249))</f>
        <v>0</v>
      </c>
    </row>
    <row r="251" spans="1:7" hidden="1" outlineLevel="1" x14ac:dyDescent="0.35">
      <c r="A251" s="24" t="s">
        <v>772</v>
      </c>
      <c r="B251" s="53" t="s">
        <v>748</v>
      </c>
      <c r="F251" s="115">
        <f t="shared" si="3"/>
        <v>0</v>
      </c>
      <c r="G251" s="115">
        <f t="shared" si="4"/>
        <v>0</v>
      </c>
    </row>
    <row r="252" spans="1:7" hidden="1" outlineLevel="1" x14ac:dyDescent="0.35">
      <c r="A252" s="24" t="s">
        <v>773</v>
      </c>
      <c r="B252" s="53" t="s">
        <v>750</v>
      </c>
      <c r="F252" s="115">
        <f t="shared" si="3"/>
        <v>0</v>
      </c>
      <c r="G252" s="115">
        <f t="shared" si="4"/>
        <v>0</v>
      </c>
    </row>
    <row r="253" spans="1:7" hidden="1" outlineLevel="1" x14ac:dyDescent="0.35">
      <c r="A253" s="24" t="s">
        <v>774</v>
      </c>
      <c r="B253" s="53" t="s">
        <v>752</v>
      </c>
      <c r="F253" s="115">
        <f t="shared" si="3"/>
        <v>0</v>
      </c>
      <c r="G253" s="115">
        <f t="shared" si="4"/>
        <v>0</v>
      </c>
    </row>
    <row r="254" spans="1:7" hidden="1" outlineLevel="1" x14ac:dyDescent="0.35">
      <c r="A254" s="24" t="s">
        <v>775</v>
      </c>
      <c r="B254" s="53" t="s">
        <v>754</v>
      </c>
      <c r="F254" s="115">
        <f t="shared" si="3"/>
        <v>0</v>
      </c>
      <c r="G254" s="115">
        <f t="shared" si="4"/>
        <v>0</v>
      </c>
    </row>
    <row r="255" spans="1:7" hidden="1" outlineLevel="1" x14ac:dyDescent="0.35">
      <c r="A255" s="24" t="s">
        <v>776</v>
      </c>
      <c r="B255" s="53" t="s">
        <v>756</v>
      </c>
      <c r="F255" s="115">
        <f t="shared" si="3"/>
        <v>0</v>
      </c>
      <c r="G255" s="115">
        <f t="shared" si="4"/>
        <v>0</v>
      </c>
    </row>
    <row r="256" spans="1:7" hidden="1" outlineLevel="1" x14ac:dyDescent="0.35">
      <c r="A256" s="24" t="s">
        <v>777</v>
      </c>
      <c r="B256" s="53"/>
      <c r="F256" s="115"/>
      <c r="G256" s="115"/>
    </row>
    <row r="257" spans="1:14" hidden="1" outlineLevel="1" x14ac:dyDescent="0.35">
      <c r="A257" s="24" t="s">
        <v>778</v>
      </c>
      <c r="B257" s="53"/>
      <c r="F257" s="115"/>
      <c r="G257" s="115"/>
    </row>
    <row r="258" spans="1:14" hidden="1" outlineLevel="1" x14ac:dyDescent="0.35">
      <c r="A258" s="24" t="s">
        <v>779</v>
      </c>
      <c r="B258" s="53"/>
      <c r="F258" s="115"/>
      <c r="G258" s="115"/>
    </row>
    <row r="259" spans="1:14" ht="15" customHeight="1" collapsed="1" x14ac:dyDescent="0.35">
      <c r="A259" s="42"/>
      <c r="B259" s="43" t="s">
        <v>780</v>
      </c>
      <c r="C259" s="42" t="s">
        <v>521</v>
      </c>
      <c r="D259" s="42"/>
      <c r="E259" s="44"/>
      <c r="F259" s="127"/>
      <c r="G259" s="127"/>
    </row>
    <row r="260" spans="1:14" x14ac:dyDescent="0.35">
      <c r="A260" s="24" t="s">
        <v>781</v>
      </c>
      <c r="B260" s="24" t="s">
        <v>782</v>
      </c>
      <c r="C260" s="103">
        <v>0.70877335710263545</v>
      </c>
      <c r="E260" s="59"/>
      <c r="F260" s="110"/>
      <c r="G260" s="110"/>
    </row>
    <row r="261" spans="1:14" x14ac:dyDescent="0.35">
      <c r="A261" s="24" t="s">
        <v>783</v>
      </c>
      <c r="B261" s="24" t="s">
        <v>784</v>
      </c>
      <c r="C261" s="103">
        <v>1.3417060561847948E-2</v>
      </c>
      <c r="E261" s="59"/>
      <c r="F261" s="110"/>
    </row>
    <row r="262" spans="1:14" x14ac:dyDescent="0.35">
      <c r="A262" s="24" t="s">
        <v>785</v>
      </c>
      <c r="B262" s="24" t="s">
        <v>786</v>
      </c>
      <c r="C262" s="103">
        <v>0.2585563501848272</v>
      </c>
      <c r="E262" s="59"/>
      <c r="F262" s="110"/>
    </row>
    <row r="263" spans="1:14" x14ac:dyDescent="0.35">
      <c r="A263" s="24" t="s">
        <v>787</v>
      </c>
      <c r="B263" s="40" t="s">
        <v>1322</v>
      </c>
      <c r="C263" s="103"/>
      <c r="D263" s="37"/>
      <c r="E263" s="37"/>
      <c r="F263" s="119"/>
      <c r="G263" s="119"/>
      <c r="H263" s="22"/>
      <c r="I263" s="24"/>
      <c r="J263" s="24"/>
      <c r="K263" s="24"/>
      <c r="L263" s="22"/>
      <c r="M263" s="22"/>
      <c r="N263" s="22"/>
    </row>
    <row r="264" spans="1:14" x14ac:dyDescent="0.35">
      <c r="A264" s="24" t="s">
        <v>1330</v>
      </c>
      <c r="B264" s="24" t="s">
        <v>92</v>
      </c>
      <c r="C264" s="103">
        <v>1.925323215068938E-2</v>
      </c>
      <c r="E264" s="59"/>
      <c r="F264" s="110"/>
    </row>
    <row r="265" spans="1:14" outlineLevel="1" x14ac:dyDescent="0.35">
      <c r="A265" s="24" t="s">
        <v>788</v>
      </c>
      <c r="B265" s="53" t="s">
        <v>789</v>
      </c>
      <c r="C265" s="103">
        <v>0.52793329359049712</v>
      </c>
      <c r="E265" s="59"/>
      <c r="F265" s="110"/>
    </row>
    <row r="266" spans="1:14" outlineLevel="1" x14ac:dyDescent="0.35">
      <c r="A266" s="24" t="s">
        <v>790</v>
      </c>
      <c r="B266" s="53" t="s">
        <v>791</v>
      </c>
      <c r="C266" s="54"/>
      <c r="E266" s="59"/>
      <c r="F266" s="110"/>
    </row>
    <row r="267" spans="1:14" outlineLevel="1" x14ac:dyDescent="0.35">
      <c r="A267" s="24" t="s">
        <v>792</v>
      </c>
      <c r="B267" s="53" t="s">
        <v>793</v>
      </c>
      <c r="E267" s="59"/>
      <c r="F267" s="110"/>
    </row>
    <row r="268" spans="1:14" outlineLevel="1" x14ac:dyDescent="0.35">
      <c r="A268" s="24" t="s">
        <v>794</v>
      </c>
      <c r="B268" s="53" t="s">
        <v>795</v>
      </c>
      <c r="E268" s="59"/>
      <c r="F268" s="110"/>
    </row>
    <row r="269" spans="1:14" outlineLevel="1" x14ac:dyDescent="0.35">
      <c r="A269" s="24" t="s">
        <v>796</v>
      </c>
      <c r="B269" s="53" t="s">
        <v>797</v>
      </c>
      <c r="E269" s="59"/>
      <c r="F269" s="110"/>
    </row>
    <row r="270" spans="1:14" outlineLevel="1" x14ac:dyDescent="0.35">
      <c r="A270" s="24" t="s">
        <v>798</v>
      </c>
      <c r="B270" s="53" t="s">
        <v>96</v>
      </c>
      <c r="E270" s="59"/>
      <c r="F270" s="110"/>
    </row>
    <row r="271" spans="1:14" outlineLevel="1" x14ac:dyDescent="0.35">
      <c r="A271" s="24" t="s">
        <v>799</v>
      </c>
      <c r="B271" s="53" t="s">
        <v>96</v>
      </c>
      <c r="E271" s="59"/>
      <c r="F271" s="110"/>
    </row>
    <row r="272" spans="1:14" outlineLevel="1" x14ac:dyDescent="0.35">
      <c r="A272" s="24" t="s">
        <v>800</v>
      </c>
      <c r="B272" s="53" t="s">
        <v>96</v>
      </c>
      <c r="E272" s="59"/>
      <c r="F272" s="110"/>
    </row>
    <row r="273" spans="1:7" outlineLevel="1" x14ac:dyDescent="0.35">
      <c r="A273" s="24" t="s">
        <v>801</v>
      </c>
      <c r="B273" s="53" t="s">
        <v>96</v>
      </c>
      <c r="E273" s="59"/>
      <c r="F273" s="110"/>
    </row>
    <row r="274" spans="1:7" outlineLevel="1" x14ac:dyDescent="0.35">
      <c r="A274" s="24" t="s">
        <v>802</v>
      </c>
      <c r="B274" s="53" t="s">
        <v>96</v>
      </c>
      <c r="E274" s="59"/>
      <c r="F274" s="110"/>
    </row>
    <row r="275" spans="1:7" outlineLevel="1" x14ac:dyDescent="0.35">
      <c r="A275" s="24" t="s">
        <v>803</v>
      </c>
      <c r="B275" s="53" t="s">
        <v>96</v>
      </c>
      <c r="E275" s="59"/>
      <c r="F275" s="110"/>
    </row>
    <row r="276" spans="1:7" ht="15" customHeight="1" x14ac:dyDescent="0.35">
      <c r="A276" s="42"/>
      <c r="B276" s="43" t="s">
        <v>804</v>
      </c>
      <c r="C276" s="42" t="s">
        <v>521</v>
      </c>
      <c r="D276" s="42"/>
      <c r="E276" s="44"/>
      <c r="F276" s="127"/>
      <c r="G276" s="124"/>
    </row>
    <row r="277" spans="1:7" x14ac:dyDescent="0.35">
      <c r="A277" s="24" t="s">
        <v>7</v>
      </c>
      <c r="B277" s="24" t="s">
        <v>1323</v>
      </c>
      <c r="C277" s="103">
        <v>0.8105767653093533</v>
      </c>
      <c r="E277" s="22"/>
      <c r="F277" s="113"/>
    </row>
    <row r="278" spans="1:7" x14ac:dyDescent="0.35">
      <c r="A278" s="24" t="s">
        <v>805</v>
      </c>
      <c r="B278" s="24" t="s">
        <v>806</v>
      </c>
      <c r="C278" s="103">
        <v>0.18942323469064651</v>
      </c>
      <c r="E278" s="22"/>
      <c r="F278" s="113"/>
    </row>
    <row r="279" spans="1:7" x14ac:dyDescent="0.35">
      <c r="A279" s="24" t="s">
        <v>807</v>
      </c>
      <c r="B279" s="24" t="s">
        <v>92</v>
      </c>
      <c r="E279" s="22"/>
      <c r="F279" s="113"/>
    </row>
    <row r="280" spans="1:7" hidden="1" outlineLevel="1" x14ac:dyDescent="0.35">
      <c r="A280" s="24" t="s">
        <v>808</v>
      </c>
      <c r="E280" s="22"/>
      <c r="F280" s="113"/>
    </row>
    <row r="281" spans="1:7" hidden="1" outlineLevel="1" x14ac:dyDescent="0.35">
      <c r="A281" s="24" t="s">
        <v>809</v>
      </c>
      <c r="E281" s="22"/>
      <c r="F281" s="113"/>
    </row>
    <row r="282" spans="1:7" hidden="1" outlineLevel="1" x14ac:dyDescent="0.35">
      <c r="A282" s="24" t="s">
        <v>810</v>
      </c>
      <c r="E282" s="22"/>
      <c r="F282" s="113"/>
    </row>
    <row r="283" spans="1:7" hidden="1" outlineLevel="1" x14ac:dyDescent="0.35">
      <c r="A283" s="24" t="s">
        <v>811</v>
      </c>
      <c r="E283" s="22"/>
      <c r="F283" s="113"/>
    </row>
    <row r="284" spans="1:7" hidden="1" outlineLevel="1" x14ac:dyDescent="0.35">
      <c r="A284" s="24" t="s">
        <v>812</v>
      </c>
      <c r="E284" s="22"/>
      <c r="F284" s="113"/>
    </row>
    <row r="285" spans="1:7" hidden="1" outlineLevel="1" x14ac:dyDescent="0.35">
      <c r="A285" s="24" t="s">
        <v>813</v>
      </c>
      <c r="E285" s="22"/>
      <c r="F285" s="113"/>
    </row>
    <row r="286" spans="1:7" ht="18.5" collapsed="1" x14ac:dyDescent="0.35">
      <c r="A286" s="74"/>
      <c r="B286" s="75" t="s">
        <v>814</v>
      </c>
      <c r="C286" s="74"/>
      <c r="D286" s="74"/>
      <c r="E286" s="74"/>
      <c r="F286" s="136"/>
      <c r="G286" s="136"/>
    </row>
    <row r="287" spans="1:7" ht="15" customHeight="1" x14ac:dyDescent="0.35">
      <c r="A287" s="42"/>
      <c r="B287" s="43" t="s">
        <v>815</v>
      </c>
      <c r="C287" s="42" t="s">
        <v>693</v>
      </c>
      <c r="D287" s="42" t="s">
        <v>694</v>
      </c>
      <c r="E287" s="42"/>
      <c r="F287" s="127" t="s">
        <v>522</v>
      </c>
      <c r="G287" s="127" t="s">
        <v>695</v>
      </c>
    </row>
    <row r="288" spans="1:7" x14ac:dyDescent="0.35">
      <c r="A288" s="24" t="s">
        <v>816</v>
      </c>
      <c r="B288" s="24" t="s">
        <v>697</v>
      </c>
      <c r="C288" s="101">
        <v>3230.5668391176459</v>
      </c>
      <c r="D288" s="24">
        <v>170</v>
      </c>
      <c r="E288" s="37"/>
      <c r="F288" s="119"/>
      <c r="G288" s="119"/>
    </row>
    <row r="289" spans="1:7" x14ac:dyDescent="0.35">
      <c r="A289" s="37"/>
      <c r="D289" s="37"/>
      <c r="E289" s="37"/>
      <c r="F289" s="119"/>
      <c r="G289" s="119"/>
    </row>
    <row r="290" spans="1:7" x14ac:dyDescent="0.35">
      <c r="B290" s="24" t="s">
        <v>698</v>
      </c>
      <c r="D290" s="37"/>
      <c r="E290" s="37"/>
      <c r="F290" s="119"/>
      <c r="G290" s="119"/>
    </row>
    <row r="291" spans="1:7" x14ac:dyDescent="0.35">
      <c r="A291" s="24" t="s">
        <v>817</v>
      </c>
      <c r="B291" s="40" t="s">
        <v>1366</v>
      </c>
      <c r="C291" s="109">
        <v>8.1442318900000021</v>
      </c>
      <c r="D291" s="109">
        <v>77</v>
      </c>
      <c r="E291" s="37"/>
      <c r="F291" s="115">
        <v>1.4829362399092001E-2</v>
      </c>
      <c r="G291" s="115">
        <v>0.45294117647058824</v>
      </c>
    </row>
    <row r="292" spans="1:7" x14ac:dyDescent="0.35">
      <c r="A292" s="24" t="s">
        <v>818</v>
      </c>
      <c r="B292" s="40" t="s">
        <v>1367</v>
      </c>
      <c r="C292" s="109">
        <v>8.4037812199999991</v>
      </c>
      <c r="D292" s="109">
        <v>31</v>
      </c>
      <c r="E292" s="37"/>
      <c r="F292" s="115">
        <v>1.5301960813159441E-2</v>
      </c>
      <c r="G292" s="115">
        <v>0.18235294117647058</v>
      </c>
    </row>
    <row r="293" spans="1:7" x14ac:dyDescent="0.35">
      <c r="A293" s="24" t="s">
        <v>819</v>
      </c>
      <c r="B293" s="40" t="s">
        <v>1368</v>
      </c>
      <c r="C293" s="109">
        <v>4.4971389100000003</v>
      </c>
      <c r="D293" s="109">
        <v>10</v>
      </c>
      <c r="E293" s="37"/>
      <c r="F293" s="115">
        <v>8.1885810173619178E-3</v>
      </c>
      <c r="G293" s="115">
        <v>5.8823529411764705E-2</v>
      </c>
    </row>
    <row r="294" spans="1:7" x14ac:dyDescent="0.35">
      <c r="A294" s="24" t="s">
        <v>820</v>
      </c>
      <c r="B294" s="40" t="s">
        <v>1369</v>
      </c>
      <c r="C294" s="109">
        <v>1.33422295</v>
      </c>
      <c r="D294" s="109">
        <v>2</v>
      </c>
      <c r="E294" s="37"/>
      <c r="F294" s="115">
        <v>2.4294096624421632E-3</v>
      </c>
      <c r="G294" s="115">
        <v>1.1764705882352941E-2</v>
      </c>
    </row>
    <row r="295" spans="1:7" x14ac:dyDescent="0.35">
      <c r="A295" s="24" t="s">
        <v>821</v>
      </c>
      <c r="B295" s="40" t="s">
        <v>1370</v>
      </c>
      <c r="C295" s="109">
        <v>0</v>
      </c>
      <c r="D295" s="109">
        <v>0</v>
      </c>
      <c r="E295" s="37"/>
      <c r="F295" s="115">
        <v>0</v>
      </c>
      <c r="G295" s="115">
        <v>0</v>
      </c>
    </row>
    <row r="296" spans="1:7" x14ac:dyDescent="0.35">
      <c r="A296" s="24" t="s">
        <v>822</v>
      </c>
      <c r="B296" s="40" t="s">
        <v>1371</v>
      </c>
      <c r="C296" s="109">
        <v>526.8169876799999</v>
      </c>
      <c r="D296" s="109">
        <v>50</v>
      </c>
      <c r="E296" s="37"/>
      <c r="F296" s="115">
        <v>0.95925068610794451</v>
      </c>
      <c r="G296" s="115">
        <v>0.29411764705882354</v>
      </c>
    </row>
    <row r="297" spans="1:7" x14ac:dyDescent="0.35">
      <c r="A297" s="24" t="s">
        <v>823</v>
      </c>
      <c r="B297" s="40"/>
      <c r="E297" s="37"/>
      <c r="F297" s="115"/>
      <c r="G297" s="115"/>
    </row>
    <row r="298" spans="1:7" x14ac:dyDescent="0.35">
      <c r="A298" s="24" t="s">
        <v>824</v>
      </c>
      <c r="B298" s="40"/>
      <c r="E298" s="37"/>
      <c r="F298" s="115"/>
      <c r="G298" s="115"/>
    </row>
    <row r="299" spans="1:7" x14ac:dyDescent="0.35">
      <c r="A299" s="24" t="s">
        <v>825</v>
      </c>
      <c r="B299" s="40"/>
      <c r="E299" s="37"/>
      <c r="F299" s="115"/>
      <c r="G299" s="115"/>
    </row>
    <row r="300" spans="1:7" x14ac:dyDescent="0.35">
      <c r="A300" s="24" t="s">
        <v>826</v>
      </c>
      <c r="B300" s="40"/>
      <c r="E300" s="40"/>
      <c r="F300" s="115"/>
      <c r="G300" s="115"/>
    </row>
    <row r="301" spans="1:7" x14ac:dyDescent="0.35">
      <c r="A301" s="24" t="s">
        <v>827</v>
      </c>
      <c r="B301" s="40"/>
      <c r="E301" s="40"/>
      <c r="F301" s="115"/>
      <c r="G301" s="115"/>
    </row>
    <row r="302" spans="1:7" x14ac:dyDescent="0.35">
      <c r="A302" s="24" t="s">
        <v>828</v>
      </c>
      <c r="B302" s="40"/>
      <c r="E302" s="40"/>
      <c r="F302" s="115"/>
      <c r="G302" s="115"/>
    </row>
    <row r="303" spans="1:7" x14ac:dyDescent="0.35">
      <c r="A303" s="24" t="s">
        <v>829</v>
      </c>
      <c r="B303" s="40"/>
      <c r="E303" s="40"/>
      <c r="F303" s="115"/>
      <c r="G303" s="115"/>
    </row>
    <row r="304" spans="1:7" x14ac:dyDescent="0.35">
      <c r="A304" s="24" t="s">
        <v>830</v>
      </c>
      <c r="B304" s="40"/>
      <c r="E304" s="40"/>
      <c r="F304" s="115"/>
      <c r="G304" s="115"/>
    </row>
    <row r="305" spans="1:14" x14ac:dyDescent="0.35">
      <c r="A305" s="24" t="s">
        <v>831</v>
      </c>
      <c r="B305" s="40"/>
      <c r="E305" s="40"/>
      <c r="F305" s="115"/>
      <c r="G305" s="115"/>
    </row>
    <row r="306" spans="1:14" x14ac:dyDescent="0.35">
      <c r="A306" s="24" t="s">
        <v>832</v>
      </c>
      <c r="B306" s="40"/>
      <c r="F306" s="115"/>
      <c r="G306" s="115"/>
    </row>
    <row r="307" spans="1:14" x14ac:dyDescent="0.35">
      <c r="A307" s="24" t="s">
        <v>833</v>
      </c>
      <c r="B307" s="40"/>
      <c r="E307" s="59"/>
      <c r="F307" s="115"/>
      <c r="G307" s="115"/>
    </row>
    <row r="308" spans="1:14" x14ac:dyDescent="0.35">
      <c r="A308" s="24" t="s">
        <v>834</v>
      </c>
      <c r="B308" s="40"/>
      <c r="E308" s="59"/>
      <c r="F308" s="115"/>
      <c r="G308" s="115"/>
    </row>
    <row r="309" spans="1:14" x14ac:dyDescent="0.35">
      <c r="A309" s="24" t="s">
        <v>835</v>
      </c>
      <c r="B309" s="40"/>
      <c r="E309" s="59"/>
      <c r="F309" s="115"/>
      <c r="G309" s="115"/>
    </row>
    <row r="310" spans="1:14" x14ac:dyDescent="0.35">
      <c r="A310" s="24" t="s">
        <v>836</v>
      </c>
      <c r="B310" s="40"/>
      <c r="E310" s="59"/>
      <c r="F310" s="115"/>
      <c r="G310" s="115"/>
    </row>
    <row r="311" spans="1:14" x14ac:dyDescent="0.35">
      <c r="A311" s="24" t="s">
        <v>837</v>
      </c>
      <c r="B311" s="40"/>
      <c r="E311" s="59"/>
      <c r="F311" s="115"/>
      <c r="G311" s="115"/>
    </row>
    <row r="312" spans="1:14" x14ac:dyDescent="0.35">
      <c r="A312" s="24" t="s">
        <v>838</v>
      </c>
      <c r="B312" s="40"/>
      <c r="E312" s="59"/>
      <c r="F312" s="115"/>
      <c r="G312" s="115"/>
    </row>
    <row r="313" spans="1:14" x14ac:dyDescent="0.35">
      <c r="A313" s="24" t="s">
        <v>839</v>
      </c>
      <c r="B313" s="40"/>
      <c r="E313" s="59"/>
      <c r="F313" s="115"/>
      <c r="G313" s="115"/>
    </row>
    <row r="314" spans="1:14" x14ac:dyDescent="0.35">
      <c r="A314" s="24" t="s">
        <v>840</v>
      </c>
      <c r="B314" s="40"/>
      <c r="E314" s="59"/>
      <c r="F314" s="115"/>
      <c r="G314" s="115"/>
    </row>
    <row r="315" spans="1:14" x14ac:dyDescent="0.35">
      <c r="A315" s="24" t="s">
        <v>841</v>
      </c>
      <c r="B315" s="51" t="s">
        <v>94</v>
      </c>
      <c r="C315" s="108">
        <f>SUM(C291:C314)</f>
        <v>549.19636264999986</v>
      </c>
      <c r="D315" s="40">
        <f>SUM(D291:D314)</f>
        <v>170</v>
      </c>
      <c r="E315" s="59"/>
      <c r="F315" s="116">
        <f>SUM(F291:F314)</f>
        <v>1</v>
      </c>
      <c r="G315" s="116">
        <f>SUM(G291:G314)</f>
        <v>1</v>
      </c>
    </row>
    <row r="316" spans="1:14" ht="15" customHeight="1" x14ac:dyDescent="0.35">
      <c r="A316" s="42"/>
      <c r="B316" s="43" t="s">
        <v>842</v>
      </c>
      <c r="C316" s="42" t="s">
        <v>693</v>
      </c>
      <c r="D316" s="42" t="s">
        <v>694</v>
      </c>
      <c r="E316" s="42"/>
      <c r="F316" s="127" t="s">
        <v>522</v>
      </c>
      <c r="G316" s="127" t="s">
        <v>695</v>
      </c>
    </row>
    <row r="317" spans="1:14" x14ac:dyDescent="0.35">
      <c r="A317" s="24" t="s">
        <v>843</v>
      </c>
      <c r="B317" s="24" t="s">
        <v>726</v>
      </c>
      <c r="C317" s="103">
        <v>0.48011922164793447</v>
      </c>
      <c r="G317" s="103"/>
    </row>
    <row r="318" spans="1:14" x14ac:dyDescent="0.35">
      <c r="G318" s="103"/>
    </row>
    <row r="319" spans="1:14" x14ac:dyDescent="0.35">
      <c r="B319" s="40" t="s">
        <v>727</v>
      </c>
      <c r="G319" s="103"/>
    </row>
    <row r="320" spans="1:14" x14ac:dyDescent="0.35">
      <c r="A320" s="24" t="s">
        <v>844</v>
      </c>
      <c r="B320" s="24" t="s">
        <v>729</v>
      </c>
      <c r="C320" s="109">
        <v>149.48171155000006</v>
      </c>
      <c r="D320" s="109">
        <v>40</v>
      </c>
      <c r="F320" s="115">
        <f>IF($C$328=0,"",IF(C320="[for completion]","",C320/$C$328))</f>
        <v>0.27218263214402239</v>
      </c>
      <c r="G320" s="115">
        <f>IF($D$328=0,"",IF(D320="[for completion]","",D320/$D$328))</f>
        <v>0.23529411764705882</v>
      </c>
      <c r="N320" s="555"/>
    </row>
    <row r="321" spans="1:7" x14ac:dyDescent="0.35">
      <c r="A321" s="24" t="s">
        <v>845</v>
      </c>
      <c r="B321" s="24" t="s">
        <v>731</v>
      </c>
      <c r="C321" s="109">
        <v>66.633176360000007</v>
      </c>
      <c r="D321" s="109">
        <v>19</v>
      </c>
      <c r="F321" s="115">
        <f t="shared" ref="F321:F334" si="5">IF($C$328=0,"",IF(C321="[for completion]","",C321/$C$328))</f>
        <v>0.12132850996769072</v>
      </c>
      <c r="G321" s="115">
        <f t="shared" ref="G321:G334" si="6">IF($D$328=0,"",IF(D321="[for completion]","",D321/$D$328))</f>
        <v>0.11176470588235295</v>
      </c>
    </row>
    <row r="322" spans="1:7" x14ac:dyDescent="0.35">
      <c r="A322" s="24" t="s">
        <v>846</v>
      </c>
      <c r="B322" s="24" t="s">
        <v>733</v>
      </c>
      <c r="C322" s="109">
        <v>197.31700394999999</v>
      </c>
      <c r="D322" s="109">
        <v>26</v>
      </c>
      <c r="F322" s="115">
        <f t="shared" si="5"/>
        <v>0.35928315875564004</v>
      </c>
      <c r="G322" s="115">
        <f t="shared" si="6"/>
        <v>0.15294117647058825</v>
      </c>
    </row>
    <row r="323" spans="1:7" x14ac:dyDescent="0.35">
      <c r="A323" s="24" t="s">
        <v>847</v>
      </c>
      <c r="B323" s="24" t="s">
        <v>735</v>
      </c>
      <c r="C323" s="109">
        <v>99.062893039999992</v>
      </c>
      <c r="D323" s="109">
        <v>18</v>
      </c>
      <c r="F323" s="115">
        <f t="shared" si="5"/>
        <v>0.18037791175818887</v>
      </c>
      <c r="G323" s="115">
        <f t="shared" si="6"/>
        <v>0.10588235294117647</v>
      </c>
    </row>
    <row r="324" spans="1:7" x14ac:dyDescent="0.35">
      <c r="A324" s="24" t="s">
        <v>848</v>
      </c>
      <c r="B324" s="24" t="s">
        <v>737</v>
      </c>
      <c r="C324" s="109">
        <v>2.8119256999999998</v>
      </c>
      <c r="D324" s="109">
        <v>14</v>
      </c>
      <c r="F324" s="115">
        <f t="shared" si="5"/>
        <v>5.1200734222488385E-3</v>
      </c>
      <c r="G324" s="115">
        <f t="shared" si="6"/>
        <v>8.2352941176470587E-2</v>
      </c>
    </row>
    <row r="325" spans="1:7" x14ac:dyDescent="0.35">
      <c r="A325" s="24" t="s">
        <v>849</v>
      </c>
      <c r="B325" s="24" t="s">
        <v>739</v>
      </c>
      <c r="C325" s="109">
        <v>26.222953059999995</v>
      </c>
      <c r="D325" s="109">
        <v>24</v>
      </c>
      <c r="F325" s="115">
        <f t="shared" si="5"/>
        <v>4.7747863684799656E-2</v>
      </c>
      <c r="G325" s="115">
        <f t="shared" si="6"/>
        <v>0.14117647058823529</v>
      </c>
    </row>
    <row r="326" spans="1:7" x14ac:dyDescent="0.35">
      <c r="A326" s="24" t="s">
        <v>850</v>
      </c>
      <c r="B326" s="24" t="s">
        <v>741</v>
      </c>
      <c r="C326" s="109">
        <v>6.3166314299999984</v>
      </c>
      <c r="D326" s="109">
        <v>22</v>
      </c>
      <c r="F326" s="115">
        <f t="shared" si="5"/>
        <v>1.1501590067932688E-2</v>
      </c>
      <c r="G326" s="115">
        <f t="shared" si="6"/>
        <v>0.12941176470588237</v>
      </c>
    </row>
    <row r="327" spans="1:7" x14ac:dyDescent="0.35">
      <c r="A327" s="24" t="s">
        <v>851</v>
      </c>
      <c r="B327" s="24" t="s">
        <v>743</v>
      </c>
      <c r="C327" s="109">
        <v>1.3500675600000001</v>
      </c>
      <c r="D327" s="109">
        <v>7</v>
      </c>
      <c r="F327" s="115">
        <f t="shared" si="5"/>
        <v>2.4582601994769422E-3</v>
      </c>
      <c r="G327" s="115">
        <f t="shared" si="6"/>
        <v>4.1176470588235294E-2</v>
      </c>
    </row>
    <row r="328" spans="1:7" x14ac:dyDescent="0.35">
      <c r="A328" s="24" t="s">
        <v>852</v>
      </c>
      <c r="B328" s="51" t="s">
        <v>94</v>
      </c>
      <c r="C328" s="109">
        <f>SUM(C320:C327)</f>
        <v>549.19636264999997</v>
      </c>
      <c r="D328" s="24">
        <f>SUM(D320:D327)</f>
        <v>170</v>
      </c>
      <c r="F328" s="110">
        <f>SUM(F320:F327)</f>
        <v>1.0000000000000002</v>
      </c>
      <c r="G328" s="110">
        <f>SUM(G320:G327)</f>
        <v>0.99999999999999989</v>
      </c>
    </row>
    <row r="329" spans="1:7" hidden="1" outlineLevel="1" x14ac:dyDescent="0.35">
      <c r="A329" s="24" t="s">
        <v>853</v>
      </c>
      <c r="B329" s="53" t="s">
        <v>746</v>
      </c>
      <c r="F329" s="115">
        <f t="shared" si="5"/>
        <v>0</v>
      </c>
      <c r="G329" s="115">
        <f t="shared" si="6"/>
        <v>0</v>
      </c>
    </row>
    <row r="330" spans="1:7" hidden="1" outlineLevel="1" x14ac:dyDescent="0.35">
      <c r="A330" s="24" t="s">
        <v>854</v>
      </c>
      <c r="B330" s="53" t="s">
        <v>748</v>
      </c>
      <c r="F330" s="115">
        <f t="shared" si="5"/>
        <v>0</v>
      </c>
      <c r="G330" s="115">
        <f t="shared" si="6"/>
        <v>0</v>
      </c>
    </row>
    <row r="331" spans="1:7" hidden="1" outlineLevel="1" x14ac:dyDescent="0.35">
      <c r="A331" s="24" t="s">
        <v>855</v>
      </c>
      <c r="B331" s="53" t="s">
        <v>750</v>
      </c>
      <c r="F331" s="115">
        <f t="shared" si="5"/>
        <v>0</v>
      </c>
      <c r="G331" s="115">
        <f t="shared" si="6"/>
        <v>0</v>
      </c>
    </row>
    <row r="332" spans="1:7" hidden="1" outlineLevel="1" x14ac:dyDescent="0.35">
      <c r="A332" s="24" t="s">
        <v>856</v>
      </c>
      <c r="B332" s="53" t="s">
        <v>752</v>
      </c>
      <c r="F332" s="115">
        <f t="shared" si="5"/>
        <v>0</v>
      </c>
      <c r="G332" s="115">
        <f t="shared" si="6"/>
        <v>0</v>
      </c>
    </row>
    <row r="333" spans="1:7" hidden="1" outlineLevel="1" x14ac:dyDescent="0.35">
      <c r="A333" s="24" t="s">
        <v>857</v>
      </c>
      <c r="B333" s="53" t="s">
        <v>754</v>
      </c>
      <c r="F333" s="115">
        <f t="shared" si="5"/>
        <v>0</v>
      </c>
      <c r="G333" s="115">
        <f t="shared" si="6"/>
        <v>0</v>
      </c>
    </row>
    <row r="334" spans="1:7" hidden="1" outlineLevel="1" x14ac:dyDescent="0.35">
      <c r="A334" s="24" t="s">
        <v>858</v>
      </c>
      <c r="B334" s="53" t="s">
        <v>756</v>
      </c>
      <c r="F334" s="115">
        <f t="shared" si="5"/>
        <v>0</v>
      </c>
      <c r="G334" s="115">
        <f t="shared" si="6"/>
        <v>0</v>
      </c>
    </row>
    <row r="335" spans="1:7" hidden="1" outlineLevel="1" x14ac:dyDescent="0.35">
      <c r="A335" s="24" t="s">
        <v>859</v>
      </c>
      <c r="B335" s="53"/>
      <c r="F335" s="115"/>
      <c r="G335" s="115"/>
    </row>
    <row r="336" spans="1:7" hidden="1" outlineLevel="1" x14ac:dyDescent="0.35">
      <c r="A336" s="24" t="s">
        <v>860</v>
      </c>
      <c r="B336" s="53"/>
      <c r="F336" s="115"/>
      <c r="G336" s="115"/>
    </row>
    <row r="337" spans="1:7" hidden="1" outlineLevel="1" x14ac:dyDescent="0.35">
      <c r="A337" s="24" t="s">
        <v>861</v>
      </c>
      <c r="B337" s="53"/>
      <c r="F337" s="110"/>
      <c r="G337" s="110"/>
    </row>
    <row r="338" spans="1:7" ht="15" customHeight="1" collapsed="1" x14ac:dyDescent="0.35">
      <c r="A338" s="42"/>
      <c r="B338" s="43" t="s">
        <v>862</v>
      </c>
      <c r="C338" s="42" t="s">
        <v>693</v>
      </c>
      <c r="D338" s="42" t="s">
        <v>694</v>
      </c>
      <c r="E338" s="42"/>
      <c r="F338" s="127" t="s">
        <v>522</v>
      </c>
      <c r="G338" s="127" t="s">
        <v>695</v>
      </c>
    </row>
    <row r="339" spans="1:7" x14ac:dyDescent="0.35">
      <c r="A339" s="24" t="s">
        <v>863</v>
      </c>
      <c r="B339" s="24" t="s">
        <v>726</v>
      </c>
      <c r="C339" s="540">
        <v>0.44034506187102579</v>
      </c>
      <c r="D339" s="98"/>
      <c r="G339" s="103"/>
    </row>
    <row r="340" spans="1:7" x14ac:dyDescent="0.35">
      <c r="C340" s="98"/>
      <c r="D340" s="98"/>
      <c r="G340" s="103"/>
    </row>
    <row r="341" spans="1:7" x14ac:dyDescent="0.35">
      <c r="B341" s="40" t="s">
        <v>727</v>
      </c>
      <c r="C341" s="98"/>
      <c r="D341" s="98"/>
      <c r="G341" s="103"/>
    </row>
    <row r="342" spans="1:7" x14ac:dyDescent="0.35">
      <c r="A342" s="24" t="s">
        <v>864</v>
      </c>
      <c r="B342" s="24" t="s">
        <v>729</v>
      </c>
      <c r="C342" s="543">
        <v>158.27503510000005</v>
      </c>
      <c r="D342" s="543">
        <v>102</v>
      </c>
      <c r="F342" s="115">
        <f>IF($C$350=0,"",IF(C342="[Mark as ND1 if not relevant]","",C342/$C$350))</f>
        <v>0.28819388813189922</v>
      </c>
      <c r="G342" s="115">
        <f>IF($D$350=0,"",IF(D342="[Mark as ND1 if not relevant]","",D342/$D$350))</f>
        <v>0.6</v>
      </c>
    </row>
    <row r="343" spans="1:7" x14ac:dyDescent="0.35">
      <c r="A343" s="24" t="s">
        <v>865</v>
      </c>
      <c r="B343" s="24" t="s">
        <v>731</v>
      </c>
      <c r="C343" s="543">
        <v>83.695379960000011</v>
      </c>
      <c r="D343" s="543">
        <v>27</v>
      </c>
      <c r="F343" s="115">
        <f t="shared" ref="F343:F349" si="7">IF($C$350=0,"",IF(C343="[Mark as ND1 if not relevant]","",C343/$C$350))</f>
        <v>0.15239609300424053</v>
      </c>
      <c r="G343" s="115">
        <f t="shared" ref="G343:G349" si="8">IF($D$350=0,"",IF(D343="[Mark as ND1 if not relevant]","",D343/$D$350))</f>
        <v>0.1588235294117647</v>
      </c>
    </row>
    <row r="344" spans="1:7" x14ac:dyDescent="0.35">
      <c r="A344" s="24" t="s">
        <v>866</v>
      </c>
      <c r="B344" s="24" t="s">
        <v>733</v>
      </c>
      <c r="C344" s="543">
        <v>306.0667679</v>
      </c>
      <c r="D344" s="543">
        <v>34</v>
      </c>
      <c r="F344" s="115">
        <f t="shared" si="7"/>
        <v>0.55729933538371734</v>
      </c>
      <c r="G344" s="115">
        <f t="shared" si="8"/>
        <v>0.2</v>
      </c>
    </row>
    <row r="345" spans="1:7" x14ac:dyDescent="0.35">
      <c r="A345" s="24" t="s">
        <v>867</v>
      </c>
      <c r="B345" s="24" t="s">
        <v>735</v>
      </c>
      <c r="C345" s="543">
        <v>0.52048391999999999</v>
      </c>
      <c r="D345" s="543">
        <v>4</v>
      </c>
      <c r="F345" s="115">
        <f t="shared" si="7"/>
        <v>9.4771916821980438E-4</v>
      </c>
      <c r="G345" s="115">
        <f t="shared" si="8"/>
        <v>2.3529411764705882E-2</v>
      </c>
    </row>
    <row r="346" spans="1:7" x14ac:dyDescent="0.35">
      <c r="A346" s="24" t="s">
        <v>868</v>
      </c>
      <c r="B346" s="24" t="s">
        <v>737</v>
      </c>
      <c r="C346" s="543">
        <v>0.54841554000000003</v>
      </c>
      <c r="D346" s="543">
        <v>2</v>
      </c>
      <c r="F346" s="115">
        <f t="shared" si="7"/>
        <v>9.985782450447555E-4</v>
      </c>
      <c r="G346" s="115">
        <f t="shared" si="8"/>
        <v>1.1764705882352941E-2</v>
      </c>
    </row>
    <row r="347" spans="1:7" x14ac:dyDescent="0.35">
      <c r="A347" s="24" t="s">
        <v>869</v>
      </c>
      <c r="B347" s="24" t="s">
        <v>739</v>
      </c>
      <c r="C347" s="543">
        <v>9.0280230000000003E-2</v>
      </c>
      <c r="D347" s="543">
        <v>1</v>
      </c>
      <c r="F347" s="115">
        <f t="shared" si="7"/>
        <v>1.6438606687847846E-4</v>
      </c>
      <c r="G347" s="115">
        <f t="shared" si="8"/>
        <v>5.8823529411764705E-3</v>
      </c>
    </row>
    <row r="348" spans="1:7" x14ac:dyDescent="0.35">
      <c r="A348" s="24" t="s">
        <v>870</v>
      </c>
      <c r="B348" s="24" t="s">
        <v>741</v>
      </c>
      <c r="C348" s="543">
        <v>0</v>
      </c>
      <c r="D348" s="543">
        <v>0</v>
      </c>
      <c r="F348" s="115">
        <f t="shared" si="7"/>
        <v>0</v>
      </c>
      <c r="G348" s="115">
        <f t="shared" si="8"/>
        <v>0</v>
      </c>
    </row>
    <row r="349" spans="1:7" x14ac:dyDescent="0.35">
      <c r="A349" s="24" t="s">
        <v>871</v>
      </c>
      <c r="B349" s="24" t="s">
        <v>743</v>
      </c>
      <c r="C349" s="543">
        <v>0</v>
      </c>
      <c r="D349" s="543">
        <v>0</v>
      </c>
      <c r="F349" s="115">
        <f t="shared" si="7"/>
        <v>0</v>
      </c>
      <c r="G349" s="115">
        <f t="shared" si="8"/>
        <v>0</v>
      </c>
    </row>
    <row r="350" spans="1:7" x14ac:dyDescent="0.35">
      <c r="A350" s="24" t="s">
        <v>872</v>
      </c>
      <c r="B350" s="51" t="s">
        <v>94</v>
      </c>
      <c r="C350" s="543">
        <f>SUM(C342:C349)</f>
        <v>549.19636264999997</v>
      </c>
      <c r="D350" s="543">
        <f>SUM(D342:D349)</f>
        <v>170</v>
      </c>
      <c r="F350" s="110">
        <f>SUM(F342:F349)</f>
        <v>1.0000000000000002</v>
      </c>
      <c r="G350" s="110">
        <f>SUM(G342:G349)</f>
        <v>0.99999999999999989</v>
      </c>
    </row>
    <row r="351" spans="1:7" hidden="1" outlineLevel="1" x14ac:dyDescent="0.35">
      <c r="A351" s="24" t="s">
        <v>873</v>
      </c>
      <c r="B351" s="53" t="s">
        <v>746</v>
      </c>
      <c r="F351" s="115">
        <f t="shared" ref="F351:F356" si="9">IF($C$350=0,"",IF(C351="[for completion]","",C351/$C$350))</f>
        <v>0</v>
      </c>
      <c r="G351" s="115">
        <f t="shared" ref="G351:G356" si="10">IF($D$350=0,"",IF(D351="[for completion]","",D351/$D$350))</f>
        <v>0</v>
      </c>
    </row>
    <row r="352" spans="1:7" hidden="1" outlineLevel="1" x14ac:dyDescent="0.35">
      <c r="A352" s="24" t="s">
        <v>874</v>
      </c>
      <c r="B352" s="53" t="s">
        <v>748</v>
      </c>
      <c r="F352" s="115">
        <f t="shared" si="9"/>
        <v>0</v>
      </c>
      <c r="G352" s="115">
        <f t="shared" si="10"/>
        <v>0</v>
      </c>
    </row>
    <row r="353" spans="1:7" hidden="1" outlineLevel="1" x14ac:dyDescent="0.35">
      <c r="A353" s="24" t="s">
        <v>875</v>
      </c>
      <c r="B353" s="53" t="s">
        <v>750</v>
      </c>
      <c r="F353" s="115">
        <f t="shared" si="9"/>
        <v>0</v>
      </c>
      <c r="G353" s="115">
        <f t="shared" si="10"/>
        <v>0</v>
      </c>
    </row>
    <row r="354" spans="1:7" hidden="1" outlineLevel="1" x14ac:dyDescent="0.35">
      <c r="A354" s="24" t="s">
        <v>876</v>
      </c>
      <c r="B354" s="53" t="s">
        <v>752</v>
      </c>
      <c r="F354" s="115">
        <f t="shared" si="9"/>
        <v>0</v>
      </c>
      <c r="G354" s="115">
        <f t="shared" si="10"/>
        <v>0</v>
      </c>
    </row>
    <row r="355" spans="1:7" hidden="1" outlineLevel="1" x14ac:dyDescent="0.35">
      <c r="A355" s="24" t="s">
        <v>877</v>
      </c>
      <c r="B355" s="53" t="s">
        <v>754</v>
      </c>
      <c r="F355" s="115">
        <f t="shared" si="9"/>
        <v>0</v>
      </c>
      <c r="G355" s="115">
        <f t="shared" si="10"/>
        <v>0</v>
      </c>
    </row>
    <row r="356" spans="1:7" hidden="1" outlineLevel="1" x14ac:dyDescent="0.35">
      <c r="A356" s="24" t="s">
        <v>878</v>
      </c>
      <c r="B356" s="53" t="s">
        <v>756</v>
      </c>
      <c r="F356" s="115">
        <f t="shared" si="9"/>
        <v>0</v>
      </c>
      <c r="G356" s="115">
        <f t="shared" si="10"/>
        <v>0</v>
      </c>
    </row>
    <row r="357" spans="1:7" hidden="1" outlineLevel="1" x14ac:dyDescent="0.35">
      <c r="A357" s="24" t="s">
        <v>879</v>
      </c>
      <c r="B357" s="53"/>
      <c r="F357" s="115"/>
      <c r="G357" s="115"/>
    </row>
    <row r="358" spans="1:7" hidden="1" outlineLevel="1" x14ac:dyDescent="0.35">
      <c r="A358" s="24" t="s">
        <v>880</v>
      </c>
      <c r="B358" s="53"/>
      <c r="F358" s="115"/>
      <c r="G358" s="115"/>
    </row>
    <row r="359" spans="1:7" hidden="1" outlineLevel="1" x14ac:dyDescent="0.35">
      <c r="A359" s="24" t="s">
        <v>881</v>
      </c>
      <c r="B359" s="53"/>
      <c r="F359" s="115"/>
      <c r="G359" s="110"/>
    </row>
    <row r="360" spans="1:7" ht="15" customHeight="1" collapsed="1" x14ac:dyDescent="0.35">
      <c r="A360" s="42"/>
      <c r="B360" s="43" t="s">
        <v>882</v>
      </c>
      <c r="C360" s="42" t="s">
        <v>883</v>
      </c>
      <c r="D360" s="42"/>
      <c r="E360" s="42"/>
      <c r="F360" s="127"/>
      <c r="G360" s="124"/>
    </row>
    <row r="361" spans="1:7" x14ac:dyDescent="0.35">
      <c r="A361" s="24" t="s">
        <v>884</v>
      </c>
      <c r="B361" s="40" t="s">
        <v>885</v>
      </c>
      <c r="C361" s="554">
        <v>0.49820000000000003</v>
      </c>
      <c r="G361" s="103"/>
    </row>
    <row r="362" spans="1:7" x14ac:dyDescent="0.35">
      <c r="A362" s="24" t="s">
        <v>886</v>
      </c>
      <c r="B362" s="40" t="s">
        <v>887</v>
      </c>
      <c r="C362" s="554">
        <v>0.32479999999999998</v>
      </c>
      <c r="G362" s="103"/>
    </row>
    <row r="363" spans="1:7" x14ac:dyDescent="0.35">
      <c r="A363" s="24" t="s">
        <v>888</v>
      </c>
      <c r="B363" s="40" t="s">
        <v>889</v>
      </c>
      <c r="C363" s="98"/>
      <c r="G363" s="103"/>
    </row>
    <row r="364" spans="1:7" x14ac:dyDescent="0.35">
      <c r="A364" s="24" t="s">
        <v>890</v>
      </c>
      <c r="B364" s="40" t="s">
        <v>891</v>
      </c>
      <c r="C364" s="98"/>
      <c r="G364" s="103"/>
    </row>
    <row r="365" spans="1:7" x14ac:dyDescent="0.35">
      <c r="A365" s="24" t="s">
        <v>892</v>
      </c>
      <c r="B365" s="40" t="s">
        <v>893</v>
      </c>
      <c r="C365" s="98"/>
      <c r="G365" s="103"/>
    </row>
    <row r="366" spans="1:7" x14ac:dyDescent="0.35">
      <c r="A366" s="24" t="s">
        <v>894</v>
      </c>
      <c r="B366" s="40" t="s">
        <v>895</v>
      </c>
      <c r="C366" s="98"/>
      <c r="G366" s="103"/>
    </row>
    <row r="367" spans="1:7" x14ac:dyDescent="0.35">
      <c r="A367" s="24" t="s">
        <v>896</v>
      </c>
      <c r="B367" s="40" t="s">
        <v>897</v>
      </c>
      <c r="C367" s="540">
        <v>0</v>
      </c>
      <c r="G367" s="103"/>
    </row>
    <row r="368" spans="1:7" x14ac:dyDescent="0.35">
      <c r="A368" s="24" t="s">
        <v>898</v>
      </c>
      <c r="B368" s="40" t="s">
        <v>899</v>
      </c>
      <c r="C368" s="98"/>
      <c r="G368" s="103"/>
    </row>
    <row r="369" spans="1:7" x14ac:dyDescent="0.35">
      <c r="A369" s="24" t="s">
        <v>900</v>
      </c>
      <c r="B369" s="40" t="s">
        <v>901</v>
      </c>
      <c r="C369" s="98"/>
      <c r="G369" s="103"/>
    </row>
    <row r="370" spans="1:7" x14ac:dyDescent="0.35">
      <c r="A370" s="24" t="s">
        <v>902</v>
      </c>
      <c r="B370" s="40" t="s">
        <v>92</v>
      </c>
      <c r="C370" s="540">
        <v>0.1769</v>
      </c>
      <c r="G370" s="103"/>
    </row>
    <row r="371" spans="1:7" hidden="1" outlineLevel="1" x14ac:dyDescent="0.35">
      <c r="A371" s="24" t="s">
        <v>903</v>
      </c>
      <c r="B371" s="53" t="s">
        <v>904</v>
      </c>
      <c r="G371" s="103"/>
    </row>
    <row r="372" spans="1:7" hidden="1" outlineLevel="1" x14ac:dyDescent="0.35">
      <c r="A372" s="24" t="s">
        <v>905</v>
      </c>
      <c r="B372" s="53"/>
      <c r="G372" s="103"/>
    </row>
    <row r="373" spans="1:7" hidden="1" outlineLevel="1" x14ac:dyDescent="0.35">
      <c r="A373" s="24" t="s">
        <v>906</v>
      </c>
      <c r="B373" s="53"/>
      <c r="G373" s="103"/>
    </row>
    <row r="374" spans="1:7" hidden="1" outlineLevel="1" x14ac:dyDescent="0.35">
      <c r="A374" s="24" t="s">
        <v>907</v>
      </c>
      <c r="B374" s="53"/>
      <c r="G374" s="103"/>
    </row>
    <row r="375" spans="1:7" hidden="1" outlineLevel="1" x14ac:dyDescent="0.35">
      <c r="A375" s="24" t="s">
        <v>908</v>
      </c>
      <c r="B375" s="53"/>
      <c r="G375" s="103"/>
    </row>
    <row r="376" spans="1:7" hidden="1" outlineLevel="1" x14ac:dyDescent="0.35">
      <c r="A376" s="24" t="s">
        <v>909</v>
      </c>
      <c r="B376" s="53"/>
      <c r="G376" s="103"/>
    </row>
    <row r="377" spans="1:7" hidden="1" outlineLevel="1" x14ac:dyDescent="0.35">
      <c r="A377" s="24" t="s">
        <v>910</v>
      </c>
      <c r="B377" s="53"/>
      <c r="G377" s="103"/>
    </row>
    <row r="378" spans="1:7" hidden="1" outlineLevel="1" x14ac:dyDescent="0.35">
      <c r="A378" s="24" t="s">
        <v>911</v>
      </c>
      <c r="B378" s="53"/>
      <c r="G378" s="103"/>
    </row>
    <row r="379" spans="1:7" hidden="1" outlineLevel="1" x14ac:dyDescent="0.35">
      <c r="A379" s="24" t="s">
        <v>912</v>
      </c>
      <c r="B379" s="53"/>
      <c r="G379" s="103"/>
    </row>
    <row r="380" spans="1:7" hidden="1" outlineLevel="1" x14ac:dyDescent="0.35">
      <c r="A380" s="24" t="s">
        <v>913</v>
      </c>
      <c r="B380" s="53"/>
      <c r="G380" s="103"/>
    </row>
    <row r="381" spans="1:7" hidden="1" outlineLevel="1" x14ac:dyDescent="0.35">
      <c r="A381" s="24" t="s">
        <v>914</v>
      </c>
      <c r="B381" s="53"/>
      <c r="G381" s="103"/>
    </row>
    <row r="382" spans="1:7" hidden="1" outlineLevel="1" x14ac:dyDescent="0.35">
      <c r="A382" s="24" t="s">
        <v>915</v>
      </c>
      <c r="B382" s="53"/>
    </row>
    <row r="383" spans="1:7" hidden="1" outlineLevel="1" x14ac:dyDescent="0.35">
      <c r="A383" s="24" t="s">
        <v>916</v>
      </c>
      <c r="B383" s="53"/>
    </row>
    <row r="384" spans="1:7" hidden="1" outlineLevel="1" x14ac:dyDescent="0.35">
      <c r="A384" s="24" t="s">
        <v>917</v>
      </c>
      <c r="B384" s="53"/>
    </row>
    <row r="385" spans="1:2" hidden="1" outlineLevel="1" x14ac:dyDescent="0.35">
      <c r="A385" s="24" t="s">
        <v>918</v>
      </c>
      <c r="B385" s="53"/>
    </row>
    <row r="386" spans="1:2" hidden="1" outlineLevel="1" x14ac:dyDescent="0.35">
      <c r="A386" s="24" t="s">
        <v>919</v>
      </c>
      <c r="B386" s="53"/>
    </row>
    <row r="387" spans="1:2" hidden="1" outlineLevel="1" x14ac:dyDescent="0.35">
      <c r="A387" s="24" t="s">
        <v>920</v>
      </c>
      <c r="B387" s="53"/>
    </row>
    <row r="388" spans="1:2" collapsed="1" x14ac:dyDescent="0.35"/>
  </sheetData>
  <sheetProtection password="CA11"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B160" zoomScale="83" zoomScaleNormal="50" workbookViewId="0">
      <selection activeCell="C185" sqref="C185"/>
    </sheetView>
  </sheetViews>
  <sheetFormatPr baseColWidth="10" defaultColWidth="8.81640625" defaultRowHeight="14.5" outlineLevelRow="1" x14ac:dyDescent="0.35"/>
  <cols>
    <col min="1" max="1" width="12.1796875" style="24" customWidth="1"/>
    <col min="2" max="2" width="60.7265625" style="24" customWidth="1"/>
    <col min="3" max="4" width="40.7265625" style="24" customWidth="1"/>
    <col min="5" max="5" width="7.26953125" style="24" customWidth="1"/>
    <col min="6" max="6" width="40.7265625" style="103" customWidth="1"/>
    <col min="7" max="7" width="40.7265625" style="113" customWidth="1"/>
    <col min="8" max="8" width="7.26953125" style="24" customWidth="1"/>
    <col min="9" max="9" width="71.81640625" style="24" customWidth="1"/>
    <col min="10" max="11" width="47.7265625" style="24" customWidth="1"/>
    <col min="12" max="12" width="7.26953125" style="24" customWidth="1"/>
    <col min="13" max="13" width="25.7265625" style="24" customWidth="1"/>
    <col min="14" max="14" width="25.7265625" style="22" customWidth="1"/>
    <col min="15" max="16384" width="8.81640625" style="54"/>
  </cols>
  <sheetData>
    <row r="1" spans="1:14" ht="31" x14ac:dyDescent="0.35">
      <c r="A1" s="21" t="s">
        <v>921</v>
      </c>
      <c r="B1" s="21"/>
      <c r="C1" s="22"/>
      <c r="D1" s="22"/>
      <c r="E1" s="22"/>
      <c r="F1" s="564" t="s">
        <v>1924</v>
      </c>
      <c r="H1" s="22"/>
      <c r="I1" s="21"/>
      <c r="J1" s="22"/>
      <c r="K1" s="22"/>
      <c r="L1" s="22"/>
      <c r="M1" s="22"/>
    </row>
    <row r="2" spans="1:14" ht="15" thickBot="1" x14ac:dyDescent="0.4">
      <c r="A2" s="22"/>
      <c r="B2" s="22"/>
      <c r="C2" s="22"/>
      <c r="D2" s="22"/>
      <c r="E2" s="22"/>
      <c r="F2" s="113"/>
      <c r="H2"/>
      <c r="L2" s="22"/>
      <c r="M2" s="22"/>
    </row>
    <row r="3" spans="1:14" ht="19" thickBot="1" x14ac:dyDescent="0.4">
      <c r="A3" s="25"/>
      <c r="B3" s="26" t="s">
        <v>22</v>
      </c>
      <c r="C3" s="27" t="s">
        <v>1333</v>
      </c>
      <c r="D3" s="25"/>
      <c r="E3" s="25"/>
      <c r="F3" s="120"/>
      <c r="G3" s="120"/>
      <c r="H3"/>
      <c r="L3" s="22"/>
      <c r="M3" s="22"/>
    </row>
    <row r="4" spans="1:14" ht="15" thickBot="1" x14ac:dyDescent="0.4">
      <c r="H4"/>
      <c r="L4" s="22"/>
      <c r="M4" s="22"/>
    </row>
    <row r="5" spans="1:14" ht="18.5" x14ac:dyDescent="0.35">
      <c r="B5" s="29" t="s">
        <v>922</v>
      </c>
      <c r="C5" s="28"/>
      <c r="E5" s="30"/>
      <c r="F5" s="121"/>
      <c r="H5"/>
      <c r="L5" s="22"/>
      <c r="M5" s="22"/>
    </row>
    <row r="6" spans="1:14" ht="15" thickBot="1" x14ac:dyDescent="0.4">
      <c r="B6" s="33" t="s">
        <v>923</v>
      </c>
      <c r="H6"/>
      <c r="L6" s="22"/>
      <c r="M6" s="22"/>
    </row>
    <row r="7" spans="1:14" s="77" customFormat="1" x14ac:dyDescent="0.35">
      <c r="A7" s="24"/>
      <c r="B7" s="48"/>
      <c r="C7" s="24"/>
      <c r="D7" s="24"/>
      <c r="E7" s="24"/>
      <c r="F7" s="103"/>
      <c r="G7" s="113"/>
      <c r="H7"/>
      <c r="I7" s="24"/>
      <c r="J7" s="24"/>
      <c r="K7" s="24"/>
      <c r="L7" s="22"/>
      <c r="M7" s="22"/>
      <c r="N7" s="22"/>
    </row>
    <row r="8" spans="1:14" ht="37" x14ac:dyDescent="0.35">
      <c r="A8" s="35" t="s">
        <v>31</v>
      </c>
      <c r="B8" s="35" t="s">
        <v>923</v>
      </c>
      <c r="C8" s="36"/>
      <c r="D8" s="36"/>
      <c r="E8" s="36"/>
      <c r="F8" s="122"/>
      <c r="G8" s="123"/>
      <c r="H8"/>
      <c r="I8" s="40"/>
      <c r="J8" s="30"/>
      <c r="K8" s="30"/>
      <c r="L8" s="30"/>
      <c r="M8" s="30"/>
    </row>
    <row r="9" spans="1:14" ht="15" customHeight="1" x14ac:dyDescent="0.35">
      <c r="A9" s="42"/>
      <c r="B9" s="43" t="s">
        <v>924</v>
      </c>
      <c r="C9" s="42"/>
      <c r="D9" s="42"/>
      <c r="E9" s="42"/>
      <c r="F9" s="124"/>
      <c r="G9" s="124"/>
      <c r="H9"/>
      <c r="I9" s="40"/>
      <c r="J9" s="37"/>
      <c r="K9" s="37"/>
      <c r="L9" s="37"/>
      <c r="M9" s="55"/>
      <c r="N9" s="55"/>
    </row>
    <row r="10" spans="1:14" x14ac:dyDescent="0.35">
      <c r="A10" s="24" t="s">
        <v>925</v>
      </c>
      <c r="B10" s="24" t="s">
        <v>926</v>
      </c>
      <c r="C10" s="101">
        <v>7922</v>
      </c>
      <c r="E10" s="40"/>
      <c r="F10" s="115"/>
      <c r="H10"/>
      <c r="I10" s="40"/>
      <c r="L10" s="40"/>
      <c r="M10" s="40"/>
    </row>
    <row r="11" spans="1:14" outlineLevel="1" x14ac:dyDescent="0.35">
      <c r="A11" s="24" t="s">
        <v>927</v>
      </c>
      <c r="B11" s="53" t="s">
        <v>513</v>
      </c>
      <c r="C11" s="101">
        <v>3502</v>
      </c>
      <c r="E11" s="40"/>
      <c r="F11" s="115"/>
      <c r="H11"/>
      <c r="I11" s="40"/>
      <c r="L11" s="40"/>
      <c r="M11" s="40"/>
    </row>
    <row r="12" spans="1:14" outlineLevel="1" x14ac:dyDescent="0.35">
      <c r="A12" s="24" t="s">
        <v>928</v>
      </c>
      <c r="B12" s="53" t="s">
        <v>515</v>
      </c>
      <c r="E12" s="40"/>
      <c r="F12" s="497"/>
      <c r="H12"/>
      <c r="I12" s="40"/>
      <c r="L12" s="40"/>
      <c r="M12" s="40"/>
    </row>
    <row r="13" spans="1:14" outlineLevel="1" x14ac:dyDescent="0.35">
      <c r="A13" s="24" t="s">
        <v>929</v>
      </c>
      <c r="E13" s="40"/>
      <c r="F13" s="115"/>
      <c r="H13"/>
      <c r="I13" s="40"/>
      <c r="L13" s="40"/>
      <c r="M13" s="40"/>
    </row>
    <row r="14" spans="1:14" outlineLevel="1" x14ac:dyDescent="0.35">
      <c r="A14" s="24" t="s">
        <v>930</v>
      </c>
      <c r="E14" s="40"/>
      <c r="F14" s="115"/>
      <c r="H14"/>
      <c r="I14" s="40"/>
      <c r="L14" s="40"/>
      <c r="M14" s="40"/>
    </row>
    <row r="15" spans="1:14" outlineLevel="1" x14ac:dyDescent="0.35">
      <c r="A15" s="24" t="s">
        <v>931</v>
      </c>
      <c r="E15" s="40"/>
      <c r="F15" s="115"/>
      <c r="H15"/>
      <c r="I15" s="40"/>
      <c r="L15" s="40"/>
      <c r="M15" s="40"/>
    </row>
    <row r="16" spans="1:14" outlineLevel="1" x14ac:dyDescent="0.35">
      <c r="A16" s="24" t="s">
        <v>932</v>
      </c>
      <c r="E16" s="40"/>
      <c r="F16" s="115"/>
      <c r="H16"/>
      <c r="I16" s="40"/>
      <c r="L16" s="40"/>
      <c r="M16" s="40"/>
    </row>
    <row r="17" spans="1:14" outlineLevel="1" x14ac:dyDescent="0.35">
      <c r="A17" s="24" t="s">
        <v>933</v>
      </c>
      <c r="E17" s="40"/>
      <c r="F17" s="115"/>
      <c r="H17"/>
      <c r="I17" s="40"/>
      <c r="L17" s="40"/>
      <c r="M17" s="40"/>
    </row>
    <row r="18" spans="1:14" x14ac:dyDescent="0.35">
      <c r="A18" s="42"/>
      <c r="B18" s="42" t="s">
        <v>934</v>
      </c>
      <c r="C18" s="42" t="s">
        <v>693</v>
      </c>
      <c r="D18" s="42" t="s">
        <v>935</v>
      </c>
      <c r="E18" s="42"/>
      <c r="F18" s="127" t="s">
        <v>936</v>
      </c>
      <c r="G18" s="127" t="s">
        <v>937</v>
      </c>
      <c r="H18"/>
      <c r="I18" s="76"/>
      <c r="J18" s="37"/>
      <c r="K18" s="37"/>
      <c r="L18" s="30"/>
      <c r="M18" s="37"/>
      <c r="N18" s="37"/>
    </row>
    <row r="19" spans="1:14" x14ac:dyDescent="0.35">
      <c r="A19" s="24" t="s">
        <v>938</v>
      </c>
      <c r="B19" s="24" t="s">
        <v>939</v>
      </c>
      <c r="C19" s="101">
        <v>2882.2676489270384</v>
      </c>
      <c r="D19" s="101">
        <v>7922</v>
      </c>
      <c r="E19" s="37"/>
      <c r="F19" s="119"/>
      <c r="G19" s="119"/>
      <c r="H19"/>
      <c r="I19" s="40"/>
      <c r="L19" s="37"/>
      <c r="M19" s="55"/>
      <c r="N19" s="55"/>
    </row>
    <row r="20" spans="1:14" x14ac:dyDescent="0.35">
      <c r="A20" s="37"/>
      <c r="B20" s="76"/>
      <c r="C20" s="37"/>
      <c r="D20" s="37"/>
      <c r="E20" s="37"/>
      <c r="F20" s="119"/>
      <c r="G20" s="119"/>
      <c r="H20"/>
      <c r="I20" s="76"/>
      <c r="J20" s="37"/>
      <c r="K20" s="37"/>
      <c r="L20" s="37"/>
      <c r="M20" s="55"/>
      <c r="N20" s="55"/>
    </row>
    <row r="21" spans="1:14" x14ac:dyDescent="0.35">
      <c r="B21" s="24" t="s">
        <v>698</v>
      </c>
      <c r="C21" s="37"/>
      <c r="D21" s="37"/>
      <c r="E21" s="37"/>
      <c r="F21" s="119"/>
      <c r="G21" s="119"/>
      <c r="H21"/>
      <c r="I21" s="40"/>
      <c r="J21" s="37"/>
      <c r="K21" s="37"/>
      <c r="L21" s="37"/>
      <c r="M21" s="55"/>
      <c r="N21" s="55"/>
    </row>
    <row r="22" spans="1:14" x14ac:dyDescent="0.35">
      <c r="A22" s="24" t="s">
        <v>940</v>
      </c>
      <c r="B22" s="40" t="s">
        <v>1339</v>
      </c>
      <c r="C22" s="101">
        <v>672.43886749091678</v>
      </c>
      <c r="D22" s="101">
        <v>3653</v>
      </c>
      <c r="E22" s="40"/>
      <c r="F22" s="115">
        <f>IF($C$37=0,"",IF(C22="[for completion]","",C22/$C$37))</f>
        <v>2.9449889040250633E-2</v>
      </c>
      <c r="G22" s="115">
        <f>IF($D$37=0,"",IF(D22="[for completion]","",D22/$D$37))</f>
        <v>0.46112092905831858</v>
      </c>
      <c r="H22"/>
      <c r="I22" s="40"/>
      <c r="L22" s="40"/>
      <c r="M22" s="50"/>
      <c r="N22" s="50"/>
    </row>
    <row r="23" spans="1:14" x14ac:dyDescent="0.35">
      <c r="A23" s="24" t="s">
        <v>941</v>
      </c>
      <c r="B23" s="40" t="s">
        <v>1340</v>
      </c>
      <c r="C23" s="101">
        <v>1019.0732752890274</v>
      </c>
      <c r="D23" s="101">
        <v>1416</v>
      </c>
      <c r="E23" s="40"/>
      <c r="F23" s="115">
        <f t="shared" ref="F23:F28" si="0">IF($C$37=0,"",IF(C23="[for completion]","",C23/$C$37))</f>
        <v>4.4630963991015932E-2</v>
      </c>
      <c r="G23" s="115">
        <f t="shared" ref="G23:G28" si="1">IF($D$37=0,"",IF(D23="[for completion]","",D23/$D$37))</f>
        <v>0.1787427417318859</v>
      </c>
      <c r="H23"/>
      <c r="I23" s="40"/>
      <c r="L23" s="40"/>
      <c r="M23" s="50"/>
      <c r="N23" s="50"/>
    </row>
    <row r="24" spans="1:14" x14ac:dyDescent="0.35">
      <c r="A24" s="24" t="s">
        <v>942</v>
      </c>
      <c r="B24" s="40" t="s">
        <v>1341</v>
      </c>
      <c r="C24" s="101">
        <v>4924.9836678380543</v>
      </c>
      <c r="D24" s="101">
        <v>2209</v>
      </c>
      <c r="F24" s="115">
        <f t="shared" si="0"/>
        <v>0.21569280057244231</v>
      </c>
      <c r="G24" s="115">
        <f t="shared" si="1"/>
        <v>0.27884372633173443</v>
      </c>
      <c r="H24"/>
      <c r="I24" s="40"/>
      <c r="M24" s="50"/>
      <c r="N24" s="50"/>
    </row>
    <row r="25" spans="1:14" x14ac:dyDescent="0.35">
      <c r="A25" s="24" t="s">
        <v>943</v>
      </c>
      <c r="B25" s="40" t="s">
        <v>1342</v>
      </c>
      <c r="C25" s="101">
        <v>2353.5587994719999</v>
      </c>
      <c r="D25" s="101">
        <v>336</v>
      </c>
      <c r="E25" s="59"/>
      <c r="F25" s="115">
        <f t="shared" si="0"/>
        <v>0.10307560857209394</v>
      </c>
      <c r="G25" s="115">
        <f t="shared" si="1"/>
        <v>4.24135319363797E-2</v>
      </c>
      <c r="H25"/>
      <c r="I25" s="40"/>
      <c r="L25" s="59"/>
      <c r="M25" s="50"/>
      <c r="N25" s="50"/>
    </row>
    <row r="26" spans="1:14" x14ac:dyDescent="0.35">
      <c r="A26" s="24" t="s">
        <v>944</v>
      </c>
      <c r="B26" s="40" t="s">
        <v>1343</v>
      </c>
      <c r="C26" s="101">
        <v>5044.3066776800006</v>
      </c>
      <c r="D26" s="101">
        <v>246</v>
      </c>
      <c r="E26" s="59"/>
      <c r="F26" s="115">
        <f t="shared" si="0"/>
        <v>0.22091862788505154</v>
      </c>
      <c r="G26" s="115">
        <f t="shared" si="1"/>
        <v>3.1052764453420853E-2</v>
      </c>
      <c r="H26"/>
      <c r="I26" s="40"/>
      <c r="L26" s="59"/>
      <c r="M26" s="50"/>
      <c r="N26" s="50"/>
    </row>
    <row r="27" spans="1:14" x14ac:dyDescent="0.35">
      <c r="A27" s="24" t="s">
        <v>945</v>
      </c>
      <c r="B27" s="40" t="s">
        <v>1344</v>
      </c>
      <c r="C27" s="101">
        <v>1797.32203005</v>
      </c>
      <c r="D27" s="101">
        <v>27</v>
      </c>
      <c r="E27" s="59"/>
      <c r="F27" s="115">
        <f t="shared" si="0"/>
        <v>7.8714864523034875E-2</v>
      </c>
      <c r="G27" s="115">
        <f t="shared" si="1"/>
        <v>3.4082302448876548E-3</v>
      </c>
      <c r="H27"/>
      <c r="I27" s="40"/>
      <c r="L27" s="59"/>
      <c r="M27" s="50"/>
      <c r="N27" s="50"/>
    </row>
    <row r="28" spans="1:14" x14ac:dyDescent="0.35">
      <c r="A28" s="24" t="s">
        <v>946</v>
      </c>
      <c r="B28" s="40" t="s">
        <v>1345</v>
      </c>
      <c r="C28" s="101">
        <v>7021.6409969799997</v>
      </c>
      <c r="D28" s="101">
        <v>35</v>
      </c>
      <c r="E28" s="59"/>
      <c r="F28" s="115">
        <f t="shared" si="0"/>
        <v>0.3075172454161107</v>
      </c>
      <c r="G28" s="115">
        <f t="shared" si="1"/>
        <v>4.418076243372886E-3</v>
      </c>
      <c r="H28"/>
      <c r="I28" s="40"/>
      <c r="L28" s="59"/>
      <c r="M28" s="50"/>
      <c r="N28" s="50"/>
    </row>
    <row r="29" spans="1:14" x14ac:dyDescent="0.35">
      <c r="A29" s="24" t="s">
        <v>947</v>
      </c>
      <c r="B29" s="40"/>
      <c r="E29" s="59"/>
      <c r="F29" s="115"/>
      <c r="G29" s="115"/>
      <c r="H29"/>
      <c r="I29" s="40"/>
      <c r="L29" s="59"/>
      <c r="M29" s="50"/>
      <c r="N29" s="50"/>
    </row>
    <row r="30" spans="1:14" x14ac:dyDescent="0.35">
      <c r="A30" s="24" t="s">
        <v>948</v>
      </c>
      <c r="B30" s="40"/>
      <c r="E30" s="59"/>
      <c r="F30" s="115"/>
      <c r="G30" s="115"/>
      <c r="H30"/>
      <c r="I30" s="40"/>
      <c r="L30" s="59"/>
      <c r="M30" s="50"/>
      <c r="N30" s="50"/>
    </row>
    <row r="31" spans="1:14" x14ac:dyDescent="0.35">
      <c r="A31" s="24" t="s">
        <v>949</v>
      </c>
      <c r="B31" s="40"/>
      <c r="E31" s="59"/>
      <c r="F31" s="115"/>
      <c r="G31" s="115"/>
      <c r="H31"/>
      <c r="I31" s="40"/>
      <c r="L31" s="59"/>
      <c r="M31" s="50"/>
      <c r="N31" s="50"/>
    </row>
    <row r="32" spans="1:14" x14ac:dyDescent="0.35">
      <c r="A32" s="24" t="s">
        <v>950</v>
      </c>
      <c r="B32" s="40"/>
      <c r="E32" s="59"/>
      <c r="F32" s="115"/>
      <c r="G32" s="115"/>
      <c r="H32"/>
      <c r="I32" s="40"/>
      <c r="L32" s="59"/>
      <c r="M32" s="50"/>
      <c r="N32" s="50"/>
    </row>
    <row r="33" spans="1:14" x14ac:dyDescent="0.35">
      <c r="A33" s="24" t="s">
        <v>951</v>
      </c>
      <c r="B33" s="40"/>
      <c r="E33" s="59"/>
      <c r="F33" s="115"/>
      <c r="G33" s="115"/>
      <c r="H33"/>
      <c r="I33" s="40"/>
      <c r="L33" s="59"/>
      <c r="M33" s="50"/>
      <c r="N33" s="50"/>
    </row>
    <row r="34" spans="1:14" x14ac:dyDescent="0.35">
      <c r="A34" s="24" t="s">
        <v>952</v>
      </c>
      <c r="B34" s="40"/>
      <c r="E34" s="59"/>
      <c r="F34" s="115"/>
      <c r="G34" s="115"/>
      <c r="H34"/>
      <c r="I34" s="40"/>
      <c r="L34" s="59"/>
      <c r="M34" s="50"/>
      <c r="N34" s="50"/>
    </row>
    <row r="35" spans="1:14" x14ac:dyDescent="0.35">
      <c r="A35" s="24" t="s">
        <v>953</v>
      </c>
      <c r="B35" s="40"/>
      <c r="E35" s="59"/>
      <c r="F35" s="115"/>
      <c r="G35" s="115"/>
      <c r="H35"/>
      <c r="I35" s="40"/>
      <c r="L35" s="59"/>
      <c r="M35" s="50"/>
      <c r="N35" s="50"/>
    </row>
    <row r="36" spans="1:14" x14ac:dyDescent="0.35">
      <c r="A36" s="24" t="s">
        <v>954</v>
      </c>
      <c r="B36" s="40"/>
      <c r="C36" s="109"/>
      <c r="E36" s="59"/>
      <c r="F36" s="50"/>
      <c r="G36" s="115"/>
      <c r="H36"/>
      <c r="I36" s="40"/>
      <c r="L36" s="59"/>
      <c r="M36" s="50"/>
      <c r="N36" s="50"/>
    </row>
    <row r="37" spans="1:14" x14ac:dyDescent="0.35">
      <c r="A37" s="24" t="s">
        <v>955</v>
      </c>
      <c r="B37" s="51" t="s">
        <v>94</v>
      </c>
      <c r="C37" s="49">
        <f>SUM(C22:C36)</f>
        <v>22833.3243148</v>
      </c>
      <c r="D37" s="49">
        <f>SUM(D22:D36)</f>
        <v>7922</v>
      </c>
      <c r="E37" s="59"/>
      <c r="F37" s="116">
        <f>SUM(F22:F36)</f>
        <v>1</v>
      </c>
      <c r="G37" s="116">
        <f>SUM(G22:G36)</f>
        <v>0.99999999999999989</v>
      </c>
      <c r="H37"/>
      <c r="I37" s="51"/>
      <c r="J37" s="40"/>
      <c r="K37" s="40"/>
      <c r="L37" s="59"/>
      <c r="M37" s="52"/>
      <c r="N37" s="52"/>
    </row>
    <row r="38" spans="1:14" x14ac:dyDescent="0.35">
      <c r="A38" s="42"/>
      <c r="B38" s="43" t="s">
        <v>956</v>
      </c>
      <c r="C38" s="42" t="s">
        <v>61</v>
      </c>
      <c r="D38" s="42"/>
      <c r="E38" s="44"/>
      <c r="F38" s="127" t="s">
        <v>936</v>
      </c>
      <c r="G38" s="127"/>
      <c r="H38"/>
      <c r="I38" s="76"/>
      <c r="J38" s="37"/>
      <c r="K38" s="37"/>
      <c r="L38" s="30"/>
      <c r="M38" s="37"/>
      <c r="N38" s="37"/>
    </row>
    <row r="39" spans="1:14" x14ac:dyDescent="0.35">
      <c r="A39" s="24" t="s">
        <v>957</v>
      </c>
      <c r="B39" s="40" t="s">
        <v>958</v>
      </c>
      <c r="C39" s="101">
        <v>16375.493955</v>
      </c>
      <c r="E39" s="78"/>
      <c r="F39" s="115">
        <f>IF($C$42=0,"",IF(C39="[for completion]","",C39/$C$42))</f>
        <v>0.71717435812067643</v>
      </c>
      <c r="G39" s="115"/>
      <c r="H39"/>
      <c r="I39" s="40"/>
      <c r="L39" s="78"/>
      <c r="M39" s="50"/>
      <c r="N39" s="49"/>
    </row>
    <row r="40" spans="1:14" x14ac:dyDescent="0.35">
      <c r="A40" s="24" t="s">
        <v>959</v>
      </c>
      <c r="B40" s="40" t="s">
        <v>960</v>
      </c>
      <c r="C40" s="101">
        <v>6457.8571953552009</v>
      </c>
      <c r="E40" s="78"/>
      <c r="F40" s="115">
        <f t="shared" ref="F40:F41" si="2">IF($C$42=0,"",IF(C40="[for completion]","",C40/$C$42))</f>
        <v>0.28282564187932357</v>
      </c>
      <c r="G40" s="115"/>
      <c r="H40"/>
      <c r="I40" s="40"/>
      <c r="L40" s="78"/>
      <c r="M40" s="50"/>
      <c r="N40" s="49"/>
    </row>
    <row r="41" spans="1:14" x14ac:dyDescent="0.35">
      <c r="A41" s="24" t="s">
        <v>961</v>
      </c>
      <c r="B41" s="40" t="s">
        <v>92</v>
      </c>
      <c r="C41" s="101">
        <v>0</v>
      </c>
      <c r="E41" s="59"/>
      <c r="F41" s="115">
        <f t="shared" si="2"/>
        <v>0</v>
      </c>
      <c r="G41" s="115"/>
      <c r="H41"/>
      <c r="I41" s="40"/>
      <c r="L41" s="59"/>
      <c r="M41" s="50"/>
      <c r="N41" s="49"/>
    </row>
    <row r="42" spans="1:14" x14ac:dyDescent="0.35">
      <c r="A42" s="24" t="s">
        <v>962</v>
      </c>
      <c r="B42" s="51" t="s">
        <v>94</v>
      </c>
      <c r="C42" s="49">
        <f>SUM(C39:C41)</f>
        <v>22833.3511503552</v>
      </c>
      <c r="D42" s="40"/>
      <c r="E42" s="59"/>
      <c r="F42" s="116">
        <f>SUM(F39:F41)</f>
        <v>1</v>
      </c>
      <c r="G42" s="115"/>
      <c r="H42"/>
      <c r="I42" s="40"/>
      <c r="L42" s="59"/>
      <c r="M42" s="50"/>
      <c r="N42" s="49"/>
    </row>
    <row r="43" spans="1:14" hidden="1" outlineLevel="1" x14ac:dyDescent="0.35">
      <c r="A43" s="24" t="s">
        <v>963</v>
      </c>
      <c r="B43" s="51"/>
      <c r="C43" s="40"/>
      <c r="D43" s="40"/>
      <c r="E43" s="59"/>
      <c r="F43" s="116"/>
      <c r="G43" s="115"/>
      <c r="H43"/>
      <c r="I43" s="40"/>
      <c r="L43" s="59"/>
      <c r="M43" s="50"/>
      <c r="N43" s="49"/>
    </row>
    <row r="44" spans="1:14" hidden="1" outlineLevel="1" x14ac:dyDescent="0.35">
      <c r="A44" s="24" t="s">
        <v>964</v>
      </c>
      <c r="B44" s="51"/>
      <c r="C44" s="40"/>
      <c r="D44" s="40"/>
      <c r="E44" s="59"/>
      <c r="F44" s="116"/>
      <c r="G44" s="115"/>
      <c r="H44"/>
      <c r="I44" s="40"/>
      <c r="L44" s="59"/>
      <c r="M44" s="50"/>
      <c r="N44" s="49"/>
    </row>
    <row r="45" spans="1:14" hidden="1" outlineLevel="1" x14ac:dyDescent="0.35">
      <c r="A45" s="24" t="s">
        <v>965</v>
      </c>
      <c r="B45" s="40"/>
      <c r="E45" s="59"/>
      <c r="F45" s="115"/>
      <c r="G45" s="115"/>
      <c r="H45"/>
      <c r="I45" s="40"/>
      <c r="L45" s="59"/>
      <c r="M45" s="50"/>
      <c r="N45" s="49"/>
    </row>
    <row r="46" spans="1:14" hidden="1" outlineLevel="1" x14ac:dyDescent="0.35">
      <c r="A46" s="24" t="s">
        <v>966</v>
      </c>
      <c r="B46" s="40"/>
      <c r="E46" s="59"/>
      <c r="F46" s="50"/>
      <c r="G46" s="115"/>
      <c r="H46"/>
      <c r="I46" s="40"/>
      <c r="L46" s="59"/>
      <c r="M46" s="50"/>
      <c r="N46" s="49"/>
    </row>
    <row r="47" spans="1:14" hidden="1" outlineLevel="1" x14ac:dyDescent="0.35">
      <c r="A47" s="24" t="s">
        <v>967</v>
      </c>
      <c r="B47" s="40"/>
      <c r="E47" s="59"/>
      <c r="F47" s="50"/>
      <c r="G47" s="115"/>
      <c r="H47"/>
      <c r="I47" s="40"/>
      <c r="L47" s="59"/>
      <c r="M47" s="50"/>
      <c r="N47" s="49"/>
    </row>
    <row r="48" spans="1:14" ht="15" customHeight="1" collapsed="1" x14ac:dyDescent="0.35">
      <c r="A48" s="42"/>
      <c r="B48" s="43" t="s">
        <v>531</v>
      </c>
      <c r="C48" s="42" t="s">
        <v>936</v>
      </c>
      <c r="D48" s="42"/>
      <c r="E48" s="44"/>
      <c r="F48" s="45"/>
      <c r="G48" s="124"/>
      <c r="H48"/>
      <c r="I48" s="76"/>
      <c r="J48" s="37"/>
      <c r="K48" s="37"/>
      <c r="L48" s="30"/>
      <c r="M48" s="55"/>
      <c r="N48" s="55"/>
    </row>
    <row r="49" spans="1:14" x14ac:dyDescent="0.35">
      <c r="A49" s="24" t="s">
        <v>968</v>
      </c>
      <c r="B49" s="73" t="s">
        <v>533</v>
      </c>
      <c r="C49" s="103">
        <f>SUM(C58:C76)</f>
        <v>0.851564276570832</v>
      </c>
      <c r="F49" s="24"/>
      <c r="G49" s="103"/>
      <c r="H49"/>
      <c r="I49" s="30"/>
      <c r="N49" s="24"/>
    </row>
    <row r="50" spans="1:14" x14ac:dyDescent="0.35">
      <c r="A50" s="24" t="s">
        <v>969</v>
      </c>
      <c r="B50" s="24" t="s">
        <v>535</v>
      </c>
      <c r="C50" s="103"/>
      <c r="F50" s="24"/>
      <c r="G50" s="103"/>
      <c r="H50"/>
      <c r="N50" s="24"/>
    </row>
    <row r="51" spans="1:14" x14ac:dyDescent="0.35">
      <c r="A51" s="24" t="s">
        <v>970</v>
      </c>
      <c r="B51" s="24" t="s">
        <v>537</v>
      </c>
      <c r="C51" s="103"/>
      <c r="F51" s="24"/>
      <c r="G51" s="103"/>
      <c r="H51"/>
      <c r="N51" s="24"/>
    </row>
    <row r="52" spans="1:14" x14ac:dyDescent="0.35">
      <c r="A52" s="24" t="s">
        <v>971</v>
      </c>
      <c r="B52" s="24" t="s">
        <v>539</v>
      </c>
      <c r="C52" s="103"/>
      <c r="F52" s="24"/>
      <c r="G52" s="103"/>
      <c r="H52"/>
      <c r="N52" s="24"/>
    </row>
    <row r="53" spans="1:14" x14ac:dyDescent="0.35">
      <c r="A53" s="24" t="s">
        <v>972</v>
      </c>
      <c r="B53" s="24" t="s">
        <v>541</v>
      </c>
      <c r="C53" s="103"/>
      <c r="F53" s="24"/>
      <c r="G53" s="103"/>
      <c r="H53"/>
      <c r="N53" s="24"/>
    </row>
    <row r="54" spans="1:14" x14ac:dyDescent="0.35">
      <c r="A54" s="24" t="s">
        <v>973</v>
      </c>
      <c r="B54" s="24" t="s">
        <v>543</v>
      </c>
      <c r="C54" s="103"/>
      <c r="F54" s="24"/>
      <c r="G54" s="103"/>
      <c r="H54"/>
      <c r="N54" s="24"/>
    </row>
    <row r="55" spans="1:14" x14ac:dyDescent="0.35">
      <c r="A55" s="24" t="s">
        <v>974</v>
      </c>
      <c r="B55" s="24" t="s">
        <v>545</v>
      </c>
      <c r="C55" s="103"/>
      <c r="F55" s="24"/>
      <c r="G55" s="103"/>
      <c r="H55"/>
      <c r="N55" s="24"/>
    </row>
    <row r="56" spans="1:14" x14ac:dyDescent="0.35">
      <c r="A56" s="24" t="s">
        <v>975</v>
      </c>
      <c r="B56" s="24" t="s">
        <v>547</v>
      </c>
      <c r="C56" s="103"/>
      <c r="F56" s="24"/>
      <c r="G56" s="103"/>
      <c r="H56"/>
      <c r="N56" s="24"/>
    </row>
    <row r="57" spans="1:14" x14ac:dyDescent="0.35">
      <c r="A57" s="24" t="s">
        <v>976</v>
      </c>
      <c r="B57" s="24" t="s">
        <v>549</v>
      </c>
      <c r="C57" s="103"/>
      <c r="F57" s="24"/>
      <c r="G57" s="103"/>
      <c r="H57"/>
      <c r="N57" s="24"/>
    </row>
    <row r="58" spans="1:14" x14ac:dyDescent="0.35">
      <c r="A58" s="24" t="s">
        <v>977</v>
      </c>
      <c r="B58" s="24" t="s">
        <v>551</v>
      </c>
      <c r="C58" s="103"/>
      <c r="F58" s="24"/>
      <c r="G58" s="103"/>
      <c r="H58"/>
      <c r="N58" s="24"/>
    </row>
    <row r="59" spans="1:14" x14ac:dyDescent="0.35">
      <c r="A59" s="24" t="s">
        <v>978</v>
      </c>
      <c r="B59" s="24" t="s">
        <v>553</v>
      </c>
      <c r="C59" s="103">
        <v>0.68588498914914531</v>
      </c>
      <c r="F59" s="24"/>
      <c r="G59" s="103"/>
      <c r="H59"/>
      <c r="N59" s="24"/>
    </row>
    <row r="60" spans="1:14" x14ac:dyDescent="0.35">
      <c r="A60" s="24" t="s">
        <v>979</v>
      </c>
      <c r="B60" s="24" t="s">
        <v>555</v>
      </c>
      <c r="C60" s="103"/>
      <c r="F60" s="24"/>
      <c r="G60" s="103"/>
      <c r="H60"/>
      <c r="N60" s="24"/>
    </row>
    <row r="61" spans="1:14" x14ac:dyDescent="0.35">
      <c r="A61" s="24" t="s">
        <v>980</v>
      </c>
      <c r="B61" s="24" t="s">
        <v>557</v>
      </c>
      <c r="C61" s="103"/>
      <c r="F61" s="24"/>
      <c r="G61" s="103"/>
      <c r="H61"/>
      <c r="N61" s="24"/>
    </row>
    <row r="62" spans="1:14" x14ac:dyDescent="0.35">
      <c r="A62" s="24" t="s">
        <v>981</v>
      </c>
      <c r="B62" s="24" t="s">
        <v>559</v>
      </c>
      <c r="C62" s="103"/>
      <c r="F62" s="24"/>
      <c r="G62" s="103"/>
      <c r="H62"/>
      <c r="N62" s="24"/>
    </row>
    <row r="63" spans="1:14" x14ac:dyDescent="0.35">
      <c r="A63" s="24" t="s">
        <v>982</v>
      </c>
      <c r="B63" s="24" t="s">
        <v>561</v>
      </c>
      <c r="C63" s="103"/>
      <c r="F63" s="24"/>
      <c r="G63" s="103"/>
      <c r="H63"/>
      <c r="N63" s="24"/>
    </row>
    <row r="64" spans="1:14" x14ac:dyDescent="0.35">
      <c r="A64" s="24" t="s">
        <v>983</v>
      </c>
      <c r="B64" s="24" t="s">
        <v>563</v>
      </c>
      <c r="C64" s="103"/>
      <c r="F64" s="24"/>
      <c r="G64" s="103"/>
      <c r="H64"/>
      <c r="N64" s="24"/>
    </row>
    <row r="65" spans="1:14" x14ac:dyDescent="0.35">
      <c r="A65" s="24" t="s">
        <v>984</v>
      </c>
      <c r="B65" s="24" t="s">
        <v>3</v>
      </c>
      <c r="C65" s="103">
        <v>0.13741777725698356</v>
      </c>
      <c r="F65" s="24"/>
      <c r="G65" s="103"/>
      <c r="H65"/>
      <c r="N65" s="24"/>
    </row>
    <row r="66" spans="1:14" x14ac:dyDescent="0.35">
      <c r="A66" s="24" t="s">
        <v>985</v>
      </c>
      <c r="B66" s="24" t="s">
        <v>566</v>
      </c>
      <c r="C66" s="103"/>
      <c r="F66" s="24"/>
      <c r="G66" s="103"/>
      <c r="H66"/>
      <c r="N66" s="24"/>
    </row>
    <row r="67" spans="1:14" x14ac:dyDescent="0.35">
      <c r="A67" s="24" t="s">
        <v>986</v>
      </c>
      <c r="B67" s="24" t="s">
        <v>568</v>
      </c>
      <c r="C67" s="103"/>
      <c r="F67" s="24"/>
      <c r="G67" s="103"/>
      <c r="H67"/>
      <c r="N67" s="24"/>
    </row>
    <row r="68" spans="1:14" x14ac:dyDescent="0.35">
      <c r="A68" s="24" t="s">
        <v>987</v>
      </c>
      <c r="B68" s="24" t="s">
        <v>570</v>
      </c>
      <c r="C68" s="103"/>
      <c r="F68" s="24"/>
      <c r="G68" s="103"/>
      <c r="H68"/>
      <c r="N68" s="24"/>
    </row>
    <row r="69" spans="1:14" x14ac:dyDescent="0.35">
      <c r="A69" s="24" t="s">
        <v>988</v>
      </c>
      <c r="B69" s="24" t="s">
        <v>572</v>
      </c>
      <c r="C69" s="103"/>
      <c r="F69" s="24"/>
      <c r="G69" s="103"/>
      <c r="H69"/>
      <c r="N69" s="24"/>
    </row>
    <row r="70" spans="1:14" x14ac:dyDescent="0.35">
      <c r="A70" s="24" t="s">
        <v>989</v>
      </c>
      <c r="B70" s="24" t="s">
        <v>574</v>
      </c>
      <c r="C70" s="103">
        <v>1.6313680071626514E-2</v>
      </c>
      <c r="F70" s="24"/>
      <c r="G70" s="103"/>
      <c r="H70"/>
      <c r="N70" s="24"/>
    </row>
    <row r="71" spans="1:14" x14ac:dyDescent="0.35">
      <c r="A71" s="24" t="s">
        <v>990</v>
      </c>
      <c r="B71" s="24" t="s">
        <v>576</v>
      </c>
      <c r="C71" s="103">
        <v>2.8467131071554888E-3</v>
      </c>
      <c r="F71" s="24"/>
      <c r="G71" s="103"/>
      <c r="H71"/>
      <c r="N71" s="24"/>
    </row>
    <row r="72" spans="1:14" x14ac:dyDescent="0.35">
      <c r="A72" s="24" t="s">
        <v>991</v>
      </c>
      <c r="B72" s="24" t="s">
        <v>578</v>
      </c>
      <c r="C72" s="103"/>
      <c r="G72" s="103"/>
      <c r="H72"/>
      <c r="N72" s="24"/>
    </row>
    <row r="73" spans="1:14" x14ac:dyDescent="0.35">
      <c r="A73" s="24" t="s">
        <v>992</v>
      </c>
      <c r="B73" s="24" t="s">
        <v>580</v>
      </c>
      <c r="C73" s="103"/>
      <c r="G73" s="103"/>
      <c r="H73"/>
      <c r="N73" s="24"/>
    </row>
    <row r="74" spans="1:14" x14ac:dyDescent="0.35">
      <c r="A74" s="24" t="s">
        <v>993</v>
      </c>
      <c r="B74" s="24" t="s">
        <v>582</v>
      </c>
      <c r="C74" s="103"/>
      <c r="G74" s="103"/>
      <c r="H74"/>
      <c r="N74" s="24"/>
    </row>
    <row r="75" spans="1:14" x14ac:dyDescent="0.35">
      <c r="A75" s="24" t="s">
        <v>994</v>
      </c>
      <c r="B75" s="24" t="s">
        <v>584</v>
      </c>
      <c r="C75" s="103">
        <v>9.1011169859211531E-3</v>
      </c>
      <c r="G75" s="103"/>
      <c r="H75"/>
      <c r="N75" s="24"/>
    </row>
    <row r="76" spans="1:14" x14ac:dyDescent="0.35">
      <c r="A76" s="24" t="s">
        <v>995</v>
      </c>
      <c r="B76" s="24" t="s">
        <v>6</v>
      </c>
      <c r="C76" s="103"/>
      <c r="G76" s="103"/>
      <c r="H76"/>
      <c r="N76" s="24"/>
    </row>
    <row r="77" spans="1:14" x14ac:dyDescent="0.35">
      <c r="A77" s="24" t="s">
        <v>996</v>
      </c>
      <c r="B77" s="24" t="s">
        <v>587</v>
      </c>
      <c r="C77" s="103"/>
      <c r="G77" s="103"/>
      <c r="H77"/>
      <c r="N77" s="24"/>
    </row>
    <row r="78" spans="1:14" x14ac:dyDescent="0.35">
      <c r="A78" s="24" t="s">
        <v>997</v>
      </c>
      <c r="B78" s="73" t="s">
        <v>274</v>
      </c>
      <c r="C78" s="103"/>
      <c r="G78" s="103"/>
      <c r="H78"/>
      <c r="I78" s="30"/>
      <c r="N78" s="24"/>
    </row>
    <row r="79" spans="1:14" x14ac:dyDescent="0.35">
      <c r="A79" s="24" t="s">
        <v>998</v>
      </c>
      <c r="B79" s="24" t="s">
        <v>590</v>
      </c>
      <c r="C79" s="103"/>
      <c r="G79" s="103"/>
      <c r="H79"/>
      <c r="N79" s="24"/>
    </row>
    <row r="80" spans="1:14" x14ac:dyDescent="0.35">
      <c r="A80" s="24" t="s">
        <v>999</v>
      </c>
      <c r="B80" s="24" t="s">
        <v>592</v>
      </c>
      <c r="C80" s="103"/>
      <c r="G80" s="103"/>
      <c r="H80"/>
      <c r="N80" s="24"/>
    </row>
    <row r="81" spans="1:14" x14ac:dyDescent="0.35">
      <c r="A81" s="24" t="s">
        <v>1000</v>
      </c>
      <c r="B81" s="24" t="s">
        <v>2</v>
      </c>
      <c r="C81" s="103"/>
      <c r="G81" s="103"/>
      <c r="H81"/>
      <c r="N81" s="24"/>
    </row>
    <row r="82" spans="1:14" x14ac:dyDescent="0.35">
      <c r="A82" s="24" t="s">
        <v>1001</v>
      </c>
      <c r="B82" s="73" t="s">
        <v>92</v>
      </c>
      <c r="C82" s="110"/>
      <c r="G82" s="103"/>
      <c r="H82"/>
      <c r="I82" s="30"/>
      <c r="N82" s="24"/>
    </row>
    <row r="83" spans="1:14" x14ac:dyDescent="0.35">
      <c r="A83" s="24" t="s">
        <v>1002</v>
      </c>
      <c r="B83" s="40" t="s">
        <v>276</v>
      </c>
      <c r="C83" s="103">
        <v>4.6669297867975156E-2</v>
      </c>
      <c r="G83" s="103"/>
      <c r="H83"/>
      <c r="I83" s="40"/>
      <c r="N83" s="24"/>
    </row>
    <row r="84" spans="1:14" x14ac:dyDescent="0.35">
      <c r="A84" s="24" t="s">
        <v>1003</v>
      </c>
      <c r="B84" s="40" t="s">
        <v>278</v>
      </c>
      <c r="C84" s="103"/>
      <c r="G84" s="103"/>
      <c r="H84"/>
      <c r="I84" s="40"/>
      <c r="N84" s="24"/>
    </row>
    <row r="85" spans="1:14" x14ac:dyDescent="0.35">
      <c r="A85" s="24" t="s">
        <v>1004</v>
      </c>
      <c r="B85" s="40" t="s">
        <v>280</v>
      </c>
      <c r="C85" s="103"/>
      <c r="G85" s="103"/>
      <c r="H85"/>
      <c r="I85" s="40"/>
      <c r="N85" s="24"/>
    </row>
    <row r="86" spans="1:14" x14ac:dyDescent="0.35">
      <c r="A86" s="24" t="s">
        <v>1005</v>
      </c>
      <c r="B86" s="40" t="s">
        <v>12</v>
      </c>
      <c r="C86" s="103">
        <v>1.8740481727026012E-2</v>
      </c>
      <c r="G86" s="103"/>
      <c r="H86"/>
      <c r="I86" s="40"/>
      <c r="N86" s="24"/>
    </row>
    <row r="87" spans="1:14" x14ac:dyDescent="0.35">
      <c r="A87" s="24" t="s">
        <v>1006</v>
      </c>
      <c r="B87" s="40" t="s">
        <v>283</v>
      </c>
      <c r="C87" s="103">
        <v>2.260926154272231E-2</v>
      </c>
      <c r="G87" s="103"/>
      <c r="H87"/>
      <c r="I87" s="40"/>
      <c r="N87" s="24"/>
    </row>
    <row r="88" spans="1:14" x14ac:dyDescent="0.35">
      <c r="A88" s="24" t="s">
        <v>1007</v>
      </c>
      <c r="B88" s="40" t="s">
        <v>285</v>
      </c>
      <c r="C88" s="103"/>
      <c r="G88" s="103"/>
      <c r="H88"/>
      <c r="I88" s="40"/>
      <c r="N88" s="24"/>
    </row>
    <row r="89" spans="1:14" x14ac:dyDescent="0.35">
      <c r="A89" s="24" t="s">
        <v>1008</v>
      </c>
      <c r="B89" s="40" t="s">
        <v>287</v>
      </c>
      <c r="C89" s="103"/>
      <c r="G89" s="103"/>
      <c r="H89"/>
      <c r="I89" s="40"/>
      <c r="N89" s="24"/>
    </row>
    <row r="90" spans="1:14" x14ac:dyDescent="0.35">
      <c r="A90" s="24" t="s">
        <v>1009</v>
      </c>
      <c r="B90" s="40" t="s">
        <v>289</v>
      </c>
      <c r="C90" s="103"/>
      <c r="G90" s="103"/>
      <c r="H90"/>
      <c r="I90" s="40"/>
      <c r="N90" s="24"/>
    </row>
    <row r="91" spans="1:14" x14ac:dyDescent="0.35">
      <c r="A91" s="24" t="s">
        <v>1010</v>
      </c>
      <c r="B91" s="40" t="s">
        <v>291</v>
      </c>
      <c r="C91" s="103">
        <v>6.0416682291444541E-2</v>
      </c>
      <c r="G91" s="103"/>
      <c r="H91"/>
      <c r="I91" s="40"/>
      <c r="N91" s="24"/>
    </row>
    <row r="92" spans="1:14" x14ac:dyDescent="0.35">
      <c r="A92" s="24" t="s">
        <v>1011</v>
      </c>
      <c r="B92" s="40" t="s">
        <v>92</v>
      </c>
      <c r="G92" s="103"/>
      <c r="H92"/>
      <c r="I92" s="40"/>
      <c r="N92" s="24"/>
    </row>
    <row r="93" spans="1:14" hidden="1" outlineLevel="1" x14ac:dyDescent="0.35">
      <c r="A93" s="24" t="s">
        <v>1012</v>
      </c>
      <c r="B93" s="53"/>
      <c r="G93" s="103"/>
      <c r="H93"/>
      <c r="I93" s="40"/>
      <c r="N93" s="24"/>
    </row>
    <row r="94" spans="1:14" hidden="1" outlineLevel="1" x14ac:dyDescent="0.35">
      <c r="A94" s="24" t="s">
        <v>1013</v>
      </c>
      <c r="B94" s="53"/>
      <c r="G94" s="103"/>
      <c r="H94"/>
      <c r="I94" s="40"/>
      <c r="N94" s="24"/>
    </row>
    <row r="95" spans="1:14" hidden="1" outlineLevel="1" x14ac:dyDescent="0.35">
      <c r="A95" s="24" t="s">
        <v>1014</v>
      </c>
      <c r="B95" s="53"/>
      <c r="G95" s="103"/>
      <c r="H95"/>
      <c r="I95" s="40"/>
      <c r="N95" s="24"/>
    </row>
    <row r="96" spans="1:14" hidden="1" outlineLevel="1" x14ac:dyDescent="0.35">
      <c r="A96" s="24" t="s">
        <v>1015</v>
      </c>
      <c r="B96" s="53"/>
      <c r="G96" s="103"/>
      <c r="H96"/>
      <c r="I96" s="40"/>
      <c r="N96" s="24"/>
    </row>
    <row r="97" spans="1:14" hidden="1" outlineLevel="1" x14ac:dyDescent="0.35">
      <c r="A97" s="24" t="s">
        <v>1016</v>
      </c>
      <c r="B97" s="53"/>
      <c r="G97" s="103"/>
      <c r="H97"/>
      <c r="I97" s="40"/>
      <c r="N97" s="24"/>
    </row>
    <row r="98" spans="1:14" hidden="1" outlineLevel="1" x14ac:dyDescent="0.35">
      <c r="A98" s="24" t="s">
        <v>1017</v>
      </c>
      <c r="B98" s="53"/>
      <c r="G98" s="103"/>
      <c r="H98"/>
      <c r="I98" s="40"/>
      <c r="N98" s="24"/>
    </row>
    <row r="99" spans="1:14" hidden="1" outlineLevel="1" x14ac:dyDescent="0.35">
      <c r="A99" s="24" t="s">
        <v>1018</v>
      </c>
      <c r="B99" s="53"/>
      <c r="C99" s="103"/>
      <c r="D99" s="103"/>
      <c r="G99" s="103"/>
      <c r="H99"/>
      <c r="I99" s="40"/>
      <c r="N99" s="24"/>
    </row>
    <row r="100" spans="1:14" hidden="1" outlineLevel="1" x14ac:dyDescent="0.35">
      <c r="A100" s="24" t="s">
        <v>1019</v>
      </c>
      <c r="B100" s="53"/>
      <c r="C100" s="103"/>
      <c r="D100" s="103"/>
      <c r="F100" s="24"/>
      <c r="G100" s="103"/>
      <c r="H100"/>
      <c r="I100" s="40"/>
      <c r="N100" s="24"/>
    </row>
    <row r="101" spans="1:14" hidden="1" outlineLevel="1" x14ac:dyDescent="0.35">
      <c r="A101" s="24" t="s">
        <v>1020</v>
      </c>
      <c r="B101" s="53"/>
      <c r="C101" s="103"/>
      <c r="D101" s="103"/>
      <c r="F101" s="24"/>
      <c r="G101" s="103"/>
      <c r="H101"/>
      <c r="I101" s="40"/>
      <c r="N101" s="24"/>
    </row>
    <row r="102" spans="1:14" hidden="1" outlineLevel="1" x14ac:dyDescent="0.35">
      <c r="A102" s="24" t="s">
        <v>1021</v>
      </c>
      <c r="B102" s="53"/>
      <c r="C102" s="103"/>
      <c r="D102" s="103"/>
      <c r="F102" s="24"/>
      <c r="G102" s="103"/>
      <c r="H102"/>
      <c r="I102" s="40"/>
      <c r="N102" s="24"/>
    </row>
    <row r="103" spans="1:14" ht="15" customHeight="1" collapsed="1" x14ac:dyDescent="0.35">
      <c r="A103" s="42"/>
      <c r="B103" s="565" t="s">
        <v>1919</v>
      </c>
      <c r="C103" s="127" t="s">
        <v>936</v>
      </c>
      <c r="D103" s="127"/>
      <c r="E103" s="44"/>
      <c r="F103" s="42"/>
      <c r="G103" s="124"/>
      <c r="H103"/>
      <c r="I103" s="76"/>
      <c r="J103" s="37"/>
      <c r="K103" s="37"/>
      <c r="L103" s="30"/>
      <c r="M103" s="37"/>
      <c r="N103" s="55"/>
    </row>
    <row r="104" spans="1:14" x14ac:dyDescent="0.35">
      <c r="A104" s="24" t="s">
        <v>1022</v>
      </c>
      <c r="B104" s="40" t="s">
        <v>1346</v>
      </c>
      <c r="C104" s="103">
        <v>7.2287827582169201E-2</v>
      </c>
      <c r="D104" s="103"/>
      <c r="G104" s="103"/>
      <c r="H104"/>
      <c r="I104" s="40"/>
      <c r="N104" s="24"/>
    </row>
    <row r="105" spans="1:14" x14ac:dyDescent="0.35">
      <c r="A105" s="24" t="s">
        <v>1023</v>
      </c>
      <c r="B105" s="40" t="s">
        <v>1347</v>
      </c>
      <c r="C105" s="103">
        <v>3.0942968827377265E-2</v>
      </c>
      <c r="D105" s="103"/>
      <c r="G105" s="103"/>
      <c r="H105"/>
      <c r="I105" s="40"/>
      <c r="N105" s="24"/>
    </row>
    <row r="106" spans="1:14" x14ac:dyDescent="0.35">
      <c r="A106" s="24" t="s">
        <v>1024</v>
      </c>
      <c r="B106" s="40" t="s">
        <v>1348</v>
      </c>
      <c r="C106" s="103">
        <v>1.912363221695592E-2</v>
      </c>
      <c r="D106" s="103"/>
      <c r="G106" s="103"/>
      <c r="H106"/>
      <c r="I106" s="40"/>
      <c r="N106" s="24"/>
    </row>
    <row r="107" spans="1:14" x14ac:dyDescent="0.35">
      <c r="A107" s="24" t="s">
        <v>1025</v>
      </c>
      <c r="B107" s="40" t="s">
        <v>1349</v>
      </c>
      <c r="C107" s="103">
        <v>2.758059434960352E-2</v>
      </c>
      <c r="D107" s="103"/>
      <c r="G107" s="103"/>
      <c r="H107"/>
      <c r="I107" s="40"/>
      <c r="N107" s="24"/>
    </row>
    <row r="108" spans="1:14" x14ac:dyDescent="0.35">
      <c r="A108" s="24" t="s">
        <v>1026</v>
      </c>
      <c r="B108" s="40" t="s">
        <v>1350</v>
      </c>
      <c r="C108" s="103">
        <v>1.5883159629608654E-3</v>
      </c>
      <c r="D108" s="103"/>
      <c r="G108" s="103"/>
      <c r="H108"/>
      <c r="I108" s="40"/>
      <c r="N108" s="24"/>
    </row>
    <row r="109" spans="1:14" x14ac:dyDescent="0.35">
      <c r="A109" s="24" t="s">
        <v>1027</v>
      </c>
      <c r="B109" s="40" t="s">
        <v>1351</v>
      </c>
      <c r="C109" s="103">
        <v>5.5280728345491421E-2</v>
      </c>
      <c r="D109" s="103"/>
      <c r="G109" s="103"/>
      <c r="H109"/>
      <c r="I109" s="40"/>
      <c r="N109" s="24"/>
    </row>
    <row r="110" spans="1:14" x14ac:dyDescent="0.35">
      <c r="A110" s="24" t="s">
        <v>1028</v>
      </c>
      <c r="B110" s="40" t="s">
        <v>1352</v>
      </c>
      <c r="C110" s="103">
        <v>6.627765390129596E-2</v>
      </c>
      <c r="D110" s="103"/>
      <c r="G110" s="103"/>
      <c r="H110"/>
      <c r="I110" s="40"/>
      <c r="N110" s="24"/>
    </row>
    <row r="111" spans="1:14" x14ac:dyDescent="0.35">
      <c r="A111" s="24" t="s">
        <v>1029</v>
      </c>
      <c r="B111" s="40" t="s">
        <v>1353</v>
      </c>
      <c r="C111" s="103">
        <v>0.11089903133954163</v>
      </c>
      <c r="D111" s="103"/>
      <c r="G111" s="103"/>
      <c r="H111"/>
      <c r="I111" s="40"/>
      <c r="N111" s="24"/>
    </row>
    <row r="112" spans="1:14" x14ac:dyDescent="0.35">
      <c r="A112" s="24" t="s">
        <v>1030</v>
      </c>
      <c r="B112" s="40" t="s">
        <v>1354</v>
      </c>
      <c r="C112" s="103">
        <v>2.764527244570408E-2</v>
      </c>
      <c r="D112" s="103"/>
      <c r="G112" s="103"/>
      <c r="H112"/>
      <c r="I112" s="40"/>
      <c r="N112" s="24"/>
    </row>
    <row r="113" spans="1:14" x14ac:dyDescent="0.35">
      <c r="A113" s="24" t="s">
        <v>1031</v>
      </c>
      <c r="B113" s="40" t="s">
        <v>1355</v>
      </c>
      <c r="C113" s="103">
        <v>4.5027799493374258E-2</v>
      </c>
      <c r="G113" s="103"/>
      <c r="H113"/>
      <c r="I113" s="40"/>
      <c r="N113" s="24"/>
    </row>
    <row r="114" spans="1:14" x14ac:dyDescent="0.35">
      <c r="A114" s="24" t="s">
        <v>1032</v>
      </c>
      <c r="B114" s="40" t="s">
        <v>1356</v>
      </c>
      <c r="C114" s="103">
        <v>6.8004626941317148E-2</v>
      </c>
      <c r="G114" s="103"/>
      <c r="H114"/>
      <c r="I114" s="40"/>
      <c r="N114" s="24"/>
    </row>
    <row r="115" spans="1:14" x14ac:dyDescent="0.35">
      <c r="A115" s="24" t="s">
        <v>1033</v>
      </c>
      <c r="B115" s="40" t="s">
        <v>1357</v>
      </c>
      <c r="C115" s="103">
        <v>2.7444082088241863E-2</v>
      </c>
      <c r="G115" s="103"/>
      <c r="H115"/>
      <c r="I115" s="40"/>
      <c r="N115" s="24"/>
    </row>
    <row r="116" spans="1:14" x14ac:dyDescent="0.35">
      <c r="A116" s="24" t="s">
        <v>1034</v>
      </c>
      <c r="B116" s="40" t="s">
        <v>1358</v>
      </c>
      <c r="C116" s="103">
        <v>6.6674371274508107E-2</v>
      </c>
      <c r="G116" s="103"/>
      <c r="H116"/>
      <c r="I116" s="40"/>
      <c r="N116" s="24"/>
    </row>
    <row r="117" spans="1:14" x14ac:dyDescent="0.35">
      <c r="A117" s="24" t="s">
        <v>1035</v>
      </c>
      <c r="B117" s="40" t="s">
        <v>1359</v>
      </c>
      <c r="C117" s="103">
        <v>6.1169770210373715E-4</v>
      </c>
      <c r="G117" s="103"/>
      <c r="H117"/>
      <c r="I117" s="40"/>
      <c r="N117" s="24"/>
    </row>
    <row r="118" spans="1:14" x14ac:dyDescent="0.35">
      <c r="A118" s="24" t="s">
        <v>1036</v>
      </c>
      <c r="B118" s="40" t="s">
        <v>1360</v>
      </c>
      <c r="C118" s="103">
        <v>6.6496333013578712E-2</v>
      </c>
      <c r="G118" s="103"/>
      <c r="H118"/>
      <c r="I118" s="40"/>
      <c r="N118" s="24"/>
    </row>
    <row r="119" spans="1:14" x14ac:dyDescent="0.35">
      <c r="A119" s="24" t="s">
        <v>1037</v>
      </c>
      <c r="B119" s="40"/>
      <c r="C119" s="103"/>
      <c r="G119" s="103"/>
      <c r="H119"/>
      <c r="I119" s="40"/>
      <c r="N119" s="24"/>
    </row>
    <row r="120" spans="1:14" x14ac:dyDescent="0.35">
      <c r="A120" s="24" t="s">
        <v>1038</v>
      </c>
      <c r="B120" s="40"/>
      <c r="C120" s="103"/>
      <c r="G120" s="103"/>
      <c r="H120"/>
      <c r="I120" s="40"/>
      <c r="N120" s="24"/>
    </row>
    <row r="121" spans="1:14" x14ac:dyDescent="0.35">
      <c r="A121" s="24" t="s">
        <v>1039</v>
      </c>
      <c r="B121" s="40"/>
      <c r="C121" s="103"/>
      <c r="G121" s="103"/>
      <c r="H121"/>
      <c r="I121" s="40"/>
      <c r="N121" s="24"/>
    </row>
    <row r="122" spans="1:14" x14ac:dyDescent="0.35">
      <c r="A122" s="24" t="s">
        <v>1040</v>
      </c>
      <c r="B122" s="40"/>
      <c r="C122" s="103"/>
      <c r="G122" s="103"/>
      <c r="H122"/>
      <c r="I122" s="40"/>
      <c r="N122" s="24"/>
    </row>
    <row r="123" spans="1:14" x14ac:dyDescent="0.35">
      <c r="A123" s="24" t="s">
        <v>1041</v>
      </c>
      <c r="B123" s="40"/>
      <c r="C123" s="103"/>
      <c r="G123" s="103"/>
      <c r="H123"/>
      <c r="I123" s="40"/>
      <c r="N123" s="24"/>
    </row>
    <row r="124" spans="1:14" x14ac:dyDescent="0.35">
      <c r="A124" s="24" t="s">
        <v>1042</v>
      </c>
      <c r="B124" s="40"/>
      <c r="C124" s="103"/>
      <c r="G124" s="103"/>
      <c r="H124"/>
      <c r="I124" s="40"/>
      <c r="N124" s="24"/>
    </row>
    <row r="125" spans="1:14" x14ac:dyDescent="0.35">
      <c r="A125" s="24" t="s">
        <v>1043</v>
      </c>
      <c r="B125" s="40"/>
      <c r="C125" s="103"/>
      <c r="G125" s="103"/>
      <c r="H125"/>
      <c r="I125" s="40"/>
      <c r="N125" s="24"/>
    </row>
    <row r="126" spans="1:14" x14ac:dyDescent="0.35">
      <c r="A126" s="24" t="s">
        <v>1044</v>
      </c>
      <c r="B126" s="40"/>
      <c r="C126" s="103"/>
      <c r="G126" s="103"/>
      <c r="H126"/>
      <c r="I126" s="40"/>
      <c r="N126" s="24"/>
    </row>
    <row r="127" spans="1:14" x14ac:dyDescent="0.35">
      <c r="A127" s="24" t="s">
        <v>1045</v>
      </c>
      <c r="B127" s="40"/>
      <c r="G127" s="103"/>
      <c r="H127"/>
      <c r="I127" s="40"/>
      <c r="N127" s="24"/>
    </row>
    <row r="128" spans="1:14" x14ac:dyDescent="0.35">
      <c r="A128" s="24" t="s">
        <v>1046</v>
      </c>
      <c r="B128" s="40"/>
      <c r="C128" s="103"/>
      <c r="G128" s="103"/>
      <c r="H128"/>
      <c r="I128" s="40"/>
      <c r="N128" s="24"/>
    </row>
    <row r="129" spans="1:14" x14ac:dyDescent="0.35">
      <c r="A129" s="42"/>
      <c r="B129" s="43" t="s">
        <v>646</v>
      </c>
      <c r="C129" s="42" t="s">
        <v>936</v>
      </c>
      <c r="D129" s="42"/>
      <c r="E129" s="42"/>
      <c r="F129" s="124"/>
      <c r="G129" s="124"/>
      <c r="H129"/>
      <c r="I129" s="76"/>
      <c r="J129" s="37"/>
      <c r="K129" s="37"/>
      <c r="L129" s="37"/>
      <c r="M129" s="55"/>
      <c r="N129" s="55"/>
    </row>
    <row r="130" spans="1:14" x14ac:dyDescent="0.35">
      <c r="A130" s="24" t="s">
        <v>1047</v>
      </c>
      <c r="B130" s="24" t="s">
        <v>648</v>
      </c>
      <c r="C130" s="103">
        <v>0.6966</v>
      </c>
      <c r="D130"/>
      <c r="E130"/>
      <c r="F130" s="131"/>
      <c r="G130" s="131"/>
      <c r="H130"/>
      <c r="K130" s="64"/>
      <c r="L130" s="64"/>
      <c r="M130" s="64"/>
      <c r="N130" s="64"/>
    </row>
    <row r="131" spans="1:14" x14ac:dyDescent="0.35">
      <c r="A131" s="24" t="s">
        <v>1048</v>
      </c>
      <c r="B131" s="24" t="s">
        <v>650</v>
      </c>
      <c r="C131" s="103">
        <v>0.28639999999999999</v>
      </c>
      <c r="D131"/>
      <c r="E131"/>
      <c r="F131"/>
      <c r="G131" s="131"/>
      <c r="H131"/>
      <c r="K131" s="64"/>
      <c r="L131" s="64"/>
      <c r="M131" s="64"/>
      <c r="N131" s="64"/>
    </row>
    <row r="132" spans="1:14" x14ac:dyDescent="0.35">
      <c r="A132" s="24" t="s">
        <v>1049</v>
      </c>
      <c r="B132" s="24" t="s">
        <v>92</v>
      </c>
      <c r="C132" s="103">
        <v>1.7000000000000001E-2</v>
      </c>
      <c r="D132"/>
      <c r="E132"/>
      <c r="F132"/>
      <c r="G132" s="131"/>
      <c r="H132"/>
      <c r="K132" s="64"/>
      <c r="L132" s="64"/>
      <c r="M132" s="64"/>
      <c r="N132" s="64"/>
    </row>
    <row r="133" spans="1:14" hidden="1" outlineLevel="1" x14ac:dyDescent="0.35">
      <c r="A133" s="24" t="s">
        <v>1050</v>
      </c>
      <c r="D133"/>
      <c r="E133"/>
      <c r="F133" s="131"/>
      <c r="G133" s="131"/>
      <c r="H133"/>
      <c r="K133" s="64"/>
      <c r="L133" s="64"/>
      <c r="M133" s="64"/>
      <c r="N133" s="64"/>
    </row>
    <row r="134" spans="1:14" hidden="1" outlineLevel="1" x14ac:dyDescent="0.35">
      <c r="A134" s="24" t="s">
        <v>1051</v>
      </c>
      <c r="D134"/>
      <c r="E134"/>
      <c r="F134" s="131"/>
      <c r="G134" s="131"/>
      <c r="H134"/>
      <c r="K134" s="64"/>
      <c r="L134" s="64"/>
      <c r="M134" s="64"/>
      <c r="N134" s="64"/>
    </row>
    <row r="135" spans="1:14" hidden="1" outlineLevel="1" x14ac:dyDescent="0.35">
      <c r="A135" s="24" t="s">
        <v>1052</v>
      </c>
      <c r="D135"/>
      <c r="E135"/>
      <c r="F135" s="131"/>
      <c r="G135" s="131"/>
      <c r="H135"/>
      <c r="K135" s="64"/>
      <c r="L135" s="64"/>
      <c r="M135" s="64"/>
      <c r="N135" s="64"/>
    </row>
    <row r="136" spans="1:14" hidden="1" outlineLevel="1" x14ac:dyDescent="0.35">
      <c r="A136" s="24" t="s">
        <v>1053</v>
      </c>
      <c r="D136"/>
      <c r="E136"/>
      <c r="F136" s="131"/>
      <c r="G136" s="131"/>
      <c r="H136"/>
      <c r="K136" s="64"/>
      <c r="L136" s="64"/>
      <c r="M136" s="64"/>
      <c r="N136" s="64"/>
    </row>
    <row r="137" spans="1:14" collapsed="1" x14ac:dyDescent="0.35">
      <c r="A137" s="42"/>
      <c r="B137" s="43" t="s">
        <v>658</v>
      </c>
      <c r="C137" s="42" t="s">
        <v>936</v>
      </c>
      <c r="D137" s="42"/>
      <c r="E137" s="42"/>
      <c r="F137" s="124"/>
      <c r="G137" s="124"/>
      <c r="H137"/>
      <c r="I137" s="76"/>
      <c r="J137" s="37"/>
      <c r="K137" s="37"/>
      <c r="L137" s="37"/>
      <c r="M137" s="55"/>
      <c r="N137" s="55"/>
    </row>
    <row r="138" spans="1:14" x14ac:dyDescent="0.35">
      <c r="A138" s="24" t="s">
        <v>1054</v>
      </c>
      <c r="B138" s="24" t="s">
        <v>660</v>
      </c>
      <c r="C138" s="103">
        <v>0.26790000000000003</v>
      </c>
      <c r="D138" s="78"/>
      <c r="E138" s="78"/>
      <c r="F138" s="110"/>
      <c r="G138" s="115"/>
      <c r="H138"/>
      <c r="K138" s="78"/>
      <c r="L138" s="78"/>
      <c r="M138" s="59"/>
      <c r="N138" s="49"/>
    </row>
    <row r="139" spans="1:14" x14ac:dyDescent="0.35">
      <c r="A139" s="24" t="s">
        <v>1055</v>
      </c>
      <c r="B139" s="24" t="s">
        <v>662</v>
      </c>
      <c r="C139" s="103">
        <v>0.73209999999999997</v>
      </c>
      <c r="D139" s="78"/>
      <c r="E139" s="78"/>
      <c r="F139" s="110"/>
      <c r="G139" s="115"/>
      <c r="H139"/>
      <c r="K139" s="78"/>
      <c r="L139" s="78"/>
      <c r="M139" s="59"/>
      <c r="N139" s="49"/>
    </row>
    <row r="140" spans="1:14" x14ac:dyDescent="0.35">
      <c r="A140" s="24" t="s">
        <v>1056</v>
      </c>
      <c r="B140" s="24" t="s">
        <v>92</v>
      </c>
      <c r="C140" s="24">
        <v>0</v>
      </c>
      <c r="D140" s="78"/>
      <c r="E140" s="78"/>
      <c r="F140" s="110"/>
      <c r="G140" s="115"/>
      <c r="H140"/>
      <c r="K140" s="78"/>
      <c r="L140" s="78"/>
      <c r="M140" s="59"/>
      <c r="N140" s="49"/>
    </row>
    <row r="141" spans="1:14" hidden="1" outlineLevel="1" x14ac:dyDescent="0.35">
      <c r="A141" s="24" t="s">
        <v>1057</v>
      </c>
      <c r="D141" s="78"/>
      <c r="E141" s="78"/>
      <c r="F141" s="59"/>
      <c r="G141" s="115"/>
      <c r="H141"/>
      <c r="K141" s="78"/>
      <c r="L141" s="78"/>
      <c r="M141" s="59"/>
      <c r="N141" s="49"/>
    </row>
    <row r="142" spans="1:14" hidden="1" outlineLevel="1" x14ac:dyDescent="0.35">
      <c r="A142" s="24" t="s">
        <v>1058</v>
      </c>
      <c r="D142" s="78"/>
      <c r="E142" s="78"/>
      <c r="F142" s="59"/>
      <c r="G142" s="115"/>
      <c r="H142"/>
      <c r="K142" s="78"/>
      <c r="L142" s="78"/>
      <c r="M142" s="59"/>
      <c r="N142" s="49"/>
    </row>
    <row r="143" spans="1:14" hidden="1" outlineLevel="1" x14ac:dyDescent="0.35">
      <c r="A143" s="24" t="s">
        <v>1059</v>
      </c>
      <c r="D143" s="78"/>
      <c r="E143" s="78"/>
      <c r="F143" s="110"/>
      <c r="G143" s="115"/>
      <c r="H143"/>
      <c r="K143" s="78"/>
      <c r="L143" s="78"/>
      <c r="M143" s="59"/>
      <c r="N143" s="49"/>
    </row>
    <row r="144" spans="1:14" hidden="1" outlineLevel="1" x14ac:dyDescent="0.35">
      <c r="A144" s="24" t="s">
        <v>1060</v>
      </c>
      <c r="D144" s="78"/>
      <c r="E144" s="78"/>
      <c r="F144" s="110"/>
      <c r="G144" s="115"/>
      <c r="H144"/>
      <c r="K144" s="78"/>
      <c r="L144" s="78"/>
      <c r="M144" s="59"/>
      <c r="N144" s="49"/>
    </row>
    <row r="145" spans="1:14" hidden="1" outlineLevel="1" x14ac:dyDescent="0.35">
      <c r="A145" s="24" t="s">
        <v>1061</v>
      </c>
      <c r="D145" s="78"/>
      <c r="E145" s="78"/>
      <c r="F145" s="110"/>
      <c r="G145" s="115"/>
      <c r="H145"/>
      <c r="K145" s="78"/>
      <c r="L145" s="78"/>
      <c r="M145" s="59"/>
      <c r="N145" s="49"/>
    </row>
    <row r="146" spans="1:14" hidden="1" outlineLevel="1" x14ac:dyDescent="0.35">
      <c r="A146" s="24" t="s">
        <v>1062</v>
      </c>
      <c r="D146" s="78"/>
      <c r="E146" s="78"/>
      <c r="F146" s="110"/>
      <c r="G146" s="115"/>
      <c r="H146"/>
      <c r="K146" s="78"/>
      <c r="L146" s="78"/>
      <c r="M146" s="59"/>
      <c r="N146" s="49"/>
    </row>
    <row r="147" spans="1:14" collapsed="1" x14ac:dyDescent="0.35">
      <c r="A147" s="42"/>
      <c r="B147" s="43" t="s">
        <v>1063</v>
      </c>
      <c r="C147" s="42" t="s">
        <v>61</v>
      </c>
      <c r="D147" s="42"/>
      <c r="E147" s="42"/>
      <c r="F147" s="127" t="s">
        <v>936</v>
      </c>
      <c r="G147" s="124"/>
      <c r="H147"/>
      <c r="I147" s="76"/>
      <c r="J147" s="37"/>
      <c r="K147" s="37"/>
      <c r="L147" s="37"/>
      <c r="M147" s="37"/>
      <c r="N147" s="55"/>
    </row>
    <row r="148" spans="1:14" x14ac:dyDescent="0.35">
      <c r="A148" s="24" t="s">
        <v>1064</v>
      </c>
      <c r="B148" s="40" t="s">
        <v>1065</v>
      </c>
      <c r="C148" s="101">
        <v>4801.3841240400006</v>
      </c>
      <c r="D148" s="78"/>
      <c r="E148" s="78"/>
      <c r="F148" s="115">
        <f>IF($C$152=0,"",IF(C148="[for completion]","",C148/$C$152))</f>
        <v>0.21027943259066065</v>
      </c>
      <c r="G148" s="115"/>
      <c r="H148"/>
      <c r="I148" s="40"/>
      <c r="K148" s="78"/>
      <c r="L148" s="78"/>
      <c r="M148" s="50"/>
      <c r="N148" s="49"/>
    </row>
    <row r="149" spans="1:14" x14ac:dyDescent="0.35">
      <c r="A149" s="24" t="s">
        <v>1066</v>
      </c>
      <c r="B149" s="40" t="s">
        <v>1067</v>
      </c>
      <c r="C149" s="101">
        <v>7241.4372491599997</v>
      </c>
      <c r="D149" s="78"/>
      <c r="E149" s="78"/>
      <c r="F149" s="115">
        <f>IF($C$152=0,"",IF(C149="[for completion]","",C149/$C$152))</f>
        <v>0.31714298972042698</v>
      </c>
      <c r="G149" s="115"/>
      <c r="H149"/>
      <c r="I149" s="40"/>
      <c r="K149" s="78"/>
      <c r="L149" s="78"/>
      <c r="M149" s="50"/>
      <c r="N149" s="49"/>
    </row>
    <row r="150" spans="1:14" x14ac:dyDescent="0.35">
      <c r="A150" s="24" t="s">
        <v>1068</v>
      </c>
      <c r="B150" s="40" t="s">
        <v>1069</v>
      </c>
      <c r="C150" s="101">
        <v>6208.9461012652009</v>
      </c>
      <c r="D150" s="78"/>
      <c r="E150" s="78"/>
      <c r="F150" s="115">
        <f>IF($C$152=0,"",IF(C150="[for completion]","",C150/$C$152))</f>
        <v>0.27192443458605559</v>
      </c>
      <c r="G150" s="115"/>
      <c r="H150"/>
      <c r="I150" s="40"/>
      <c r="K150" s="78"/>
      <c r="L150" s="78"/>
      <c r="M150" s="50"/>
      <c r="N150" s="49"/>
    </row>
    <row r="151" spans="1:14" ht="15" customHeight="1" x14ac:dyDescent="0.35">
      <c r="A151" s="24" t="s">
        <v>1070</v>
      </c>
      <c r="B151" s="40" t="s">
        <v>1071</v>
      </c>
      <c r="C151" s="101">
        <v>4581.5836758900004</v>
      </c>
      <c r="D151" s="78"/>
      <c r="E151" s="78"/>
      <c r="F151" s="115">
        <f>IF($C$152=0,"",IF(C151="[for completion]","",C151/$C$152))</f>
        <v>0.2006531431028567</v>
      </c>
      <c r="G151" s="115"/>
      <c r="H151"/>
      <c r="I151" s="40"/>
      <c r="K151" s="78"/>
      <c r="L151" s="78"/>
      <c r="M151" s="50"/>
      <c r="N151" s="49"/>
    </row>
    <row r="152" spans="1:14" ht="15" customHeight="1" x14ac:dyDescent="0.35">
      <c r="A152" s="24" t="s">
        <v>1072</v>
      </c>
      <c r="B152" s="51" t="s">
        <v>94</v>
      </c>
      <c r="C152" s="571">
        <f>SUM(C148:C151)</f>
        <v>22833.351150355204</v>
      </c>
      <c r="D152" s="78"/>
      <c r="E152" s="78"/>
      <c r="F152" s="59">
        <f>SUM(F148:F151)</f>
        <v>0.99999999999999978</v>
      </c>
      <c r="G152" s="115"/>
      <c r="H152"/>
      <c r="I152" s="40"/>
      <c r="K152" s="78"/>
      <c r="L152" s="78"/>
      <c r="M152" s="50"/>
      <c r="N152" s="49"/>
    </row>
    <row r="153" spans="1:14" ht="15" customHeight="1" outlineLevel="1" x14ac:dyDescent="0.35">
      <c r="A153" s="24" t="s">
        <v>1073</v>
      </c>
      <c r="B153" s="53" t="s">
        <v>1074</v>
      </c>
      <c r="C153" s="101">
        <v>0</v>
      </c>
      <c r="D153" s="78"/>
      <c r="E153" s="78"/>
      <c r="F153" s="115">
        <f t="shared" ref="F153:F159" si="3">IF($C$152=0,"",IF(C153="[for completion]","",C153/$C$152))</f>
        <v>0</v>
      </c>
      <c r="G153" s="115"/>
      <c r="H153"/>
      <c r="I153" s="40"/>
      <c r="K153" s="78"/>
      <c r="L153" s="78"/>
      <c r="M153" s="50"/>
      <c r="N153" s="49"/>
    </row>
    <row r="154" spans="1:14" ht="15" customHeight="1" outlineLevel="1" x14ac:dyDescent="0.35">
      <c r="A154" s="24" t="s">
        <v>1075</v>
      </c>
      <c r="B154" s="53" t="s">
        <v>1076</v>
      </c>
      <c r="C154" s="101">
        <v>4117.1743810400003</v>
      </c>
      <c r="D154" s="78"/>
      <c r="E154" s="78"/>
      <c r="F154" s="115">
        <f t="shared" si="3"/>
        <v>0.18031406576848236</v>
      </c>
      <c r="G154" s="115"/>
      <c r="H154"/>
      <c r="I154" s="40"/>
      <c r="K154" s="78"/>
      <c r="L154" s="78"/>
      <c r="M154" s="50"/>
      <c r="N154" s="49"/>
    </row>
    <row r="155" spans="1:14" ht="15" customHeight="1" outlineLevel="1" x14ac:dyDescent="0.35">
      <c r="A155" s="24" t="s">
        <v>1077</v>
      </c>
      <c r="B155" s="53" t="s">
        <v>1078</v>
      </c>
      <c r="C155" s="101">
        <v>684.209743</v>
      </c>
      <c r="D155" s="78"/>
      <c r="E155" s="78"/>
      <c r="F155" s="115">
        <f t="shared" si="3"/>
        <v>2.9965366822178277E-2</v>
      </c>
      <c r="G155" s="115"/>
      <c r="H155"/>
      <c r="I155" s="40"/>
      <c r="K155" s="78"/>
      <c r="L155" s="78"/>
      <c r="M155" s="50"/>
      <c r="N155" s="49"/>
    </row>
    <row r="156" spans="1:14" ht="15" customHeight="1" outlineLevel="1" x14ac:dyDescent="0.35">
      <c r="A156" s="24" t="s">
        <v>1079</v>
      </c>
      <c r="B156" s="53" t="s">
        <v>1080</v>
      </c>
      <c r="C156" s="101">
        <v>5181.9522079999997</v>
      </c>
      <c r="D156" s="78"/>
      <c r="E156" s="78"/>
      <c r="F156" s="115">
        <f t="shared" si="3"/>
        <v>0.22694663494102957</v>
      </c>
      <c r="G156" s="115"/>
      <c r="H156"/>
      <c r="I156" s="40"/>
      <c r="K156" s="78"/>
      <c r="L156" s="78"/>
      <c r="M156" s="50"/>
      <c r="N156" s="49"/>
    </row>
    <row r="157" spans="1:14" ht="15" customHeight="1" outlineLevel="1" x14ac:dyDescent="0.35">
      <c r="A157" s="24" t="s">
        <v>1081</v>
      </c>
      <c r="B157" s="53" t="s">
        <v>1082</v>
      </c>
      <c r="C157" s="101">
        <v>2059.48504116</v>
      </c>
      <c r="D157" s="78"/>
      <c r="E157" s="78"/>
      <c r="F157" s="115">
        <f t="shared" si="3"/>
        <v>9.0196354779397414E-2</v>
      </c>
      <c r="G157" s="115"/>
      <c r="H157"/>
      <c r="I157" s="40"/>
      <c r="K157" s="78"/>
      <c r="L157" s="78"/>
      <c r="M157" s="50"/>
      <c r="N157" s="49"/>
    </row>
    <row r="158" spans="1:14" ht="15" customHeight="1" outlineLevel="1" x14ac:dyDescent="0.35">
      <c r="A158" s="24" t="s">
        <v>1083</v>
      </c>
      <c r="B158" s="53" t="s">
        <v>1084</v>
      </c>
      <c r="C158" s="101">
        <v>4880.8245012652005</v>
      </c>
      <c r="D158" s="78"/>
      <c r="E158" s="78"/>
      <c r="F158" s="115">
        <f t="shared" si="3"/>
        <v>0.21375857048426608</v>
      </c>
      <c r="G158" s="115"/>
      <c r="H158"/>
      <c r="I158" s="40"/>
      <c r="K158" s="78"/>
      <c r="L158" s="78"/>
      <c r="M158" s="50"/>
      <c r="N158" s="49"/>
    </row>
    <row r="159" spans="1:14" ht="15" customHeight="1" outlineLevel="1" x14ac:dyDescent="0.35">
      <c r="A159" s="24" t="s">
        <v>1085</v>
      </c>
      <c r="B159" s="53" t="s">
        <v>1882</v>
      </c>
      <c r="C159" s="101">
        <v>1328.1215999999999</v>
      </c>
      <c r="D159" s="78"/>
      <c r="E159" s="78"/>
      <c r="F159" s="115">
        <f t="shared" si="3"/>
        <v>5.8165864101789512E-2</v>
      </c>
      <c r="G159" s="115"/>
      <c r="H159"/>
      <c r="I159" s="40"/>
      <c r="K159" s="78"/>
      <c r="L159" s="78"/>
      <c r="M159" s="50"/>
      <c r="N159" s="49"/>
    </row>
    <row r="160" spans="1:14" ht="15" customHeight="1" outlineLevel="1" x14ac:dyDescent="0.35">
      <c r="A160" s="24" t="s">
        <v>1086</v>
      </c>
      <c r="B160" s="53"/>
      <c r="C160" s="101"/>
      <c r="D160" s="78"/>
      <c r="E160" s="78"/>
      <c r="F160" s="115"/>
      <c r="G160" s="115"/>
      <c r="H160"/>
      <c r="I160" s="40"/>
      <c r="K160" s="78"/>
      <c r="L160" s="78"/>
      <c r="M160" s="50"/>
      <c r="N160" s="49"/>
    </row>
    <row r="161" spans="1:14" ht="15" customHeight="1" outlineLevel="1" x14ac:dyDescent="0.35">
      <c r="A161" s="24" t="s">
        <v>1087</v>
      </c>
      <c r="B161" s="53"/>
      <c r="D161" s="78"/>
      <c r="E161" s="78"/>
      <c r="F161" s="50"/>
      <c r="G161" s="115"/>
      <c r="H161"/>
      <c r="I161" s="40"/>
      <c r="K161" s="78"/>
      <c r="L161" s="78"/>
      <c r="M161" s="50"/>
      <c r="N161" s="49"/>
    </row>
    <row r="162" spans="1:14" ht="15" customHeight="1" outlineLevel="1" x14ac:dyDescent="0.35">
      <c r="A162" s="24" t="s">
        <v>1088</v>
      </c>
      <c r="B162" s="53"/>
      <c r="D162" s="78"/>
      <c r="E162" s="78"/>
      <c r="F162" s="115"/>
      <c r="G162" s="115"/>
      <c r="H162"/>
      <c r="I162" s="40"/>
      <c r="K162" s="78"/>
      <c r="L162" s="78"/>
      <c r="M162" s="50"/>
      <c r="N162" s="49"/>
    </row>
    <row r="163" spans="1:14" ht="15" customHeight="1" outlineLevel="1" x14ac:dyDescent="0.35">
      <c r="A163" s="24" t="s">
        <v>1089</v>
      </c>
      <c r="B163" s="53"/>
      <c r="D163" s="78"/>
      <c r="E163" s="78"/>
      <c r="F163" s="115"/>
      <c r="G163" s="115"/>
      <c r="H163"/>
      <c r="I163" s="40"/>
      <c r="K163" s="78"/>
      <c r="L163" s="78"/>
      <c r="M163" s="50"/>
      <c r="N163" s="49"/>
    </row>
    <row r="164" spans="1:14" ht="15" customHeight="1" outlineLevel="1" x14ac:dyDescent="0.35">
      <c r="A164" s="24" t="s">
        <v>1090</v>
      </c>
      <c r="B164" s="40"/>
      <c r="D164" s="78"/>
      <c r="E164" s="78"/>
      <c r="F164" s="115"/>
      <c r="G164" s="115"/>
      <c r="H164"/>
      <c r="I164" s="40"/>
      <c r="K164" s="78"/>
      <c r="L164" s="78"/>
      <c r="M164" s="50"/>
      <c r="N164" s="49"/>
    </row>
    <row r="165" spans="1:14" outlineLevel="1" x14ac:dyDescent="0.35">
      <c r="A165" s="24" t="s">
        <v>1091</v>
      </c>
      <c r="B165" s="54"/>
      <c r="C165" s="54"/>
      <c r="D165" s="54"/>
      <c r="E165" s="54"/>
      <c r="F165" s="115"/>
      <c r="G165" s="115"/>
      <c r="H165"/>
      <c r="I165" s="51"/>
      <c r="J165" s="40"/>
      <c r="K165" s="78"/>
      <c r="L165" s="78"/>
      <c r="M165" s="59"/>
      <c r="N165" s="49"/>
    </row>
    <row r="166" spans="1:14" ht="15" customHeight="1" x14ac:dyDescent="0.35">
      <c r="A166" s="42"/>
      <c r="B166" s="43" t="s">
        <v>1092</v>
      </c>
      <c r="C166" s="42"/>
      <c r="D166" s="42"/>
      <c r="E166" s="42"/>
      <c r="F166" s="124"/>
      <c r="G166" s="124"/>
      <c r="H166"/>
      <c r="I166" s="76"/>
      <c r="J166" s="37"/>
      <c r="K166" s="37"/>
      <c r="L166" s="37"/>
      <c r="M166" s="55"/>
      <c r="N166" s="55"/>
    </row>
    <row r="167" spans="1:14" x14ac:dyDescent="0.35">
      <c r="A167" s="24" t="s">
        <v>1093</v>
      </c>
      <c r="B167" s="24" t="s">
        <v>687</v>
      </c>
      <c r="C167" s="103">
        <v>9.9586665007601122E-6</v>
      </c>
      <c r="D167"/>
      <c r="E167" s="22"/>
      <c r="F167" s="113"/>
      <c r="G167" s="131"/>
      <c r="H167"/>
      <c r="K167" s="64"/>
      <c r="L167" s="22"/>
      <c r="M167" s="22"/>
      <c r="N167" s="64"/>
    </row>
    <row r="168" spans="1:14" hidden="1" outlineLevel="1" x14ac:dyDescent="0.35">
      <c r="A168" s="24" t="s">
        <v>1094</v>
      </c>
      <c r="D168"/>
      <c r="E168" s="22"/>
      <c r="F168" s="113"/>
      <c r="G168" s="131"/>
      <c r="H168"/>
      <c r="K168" s="64"/>
      <c r="L168" s="22"/>
      <c r="M168" s="22"/>
      <c r="N168" s="64"/>
    </row>
    <row r="169" spans="1:14" hidden="1" outlineLevel="1" x14ac:dyDescent="0.35">
      <c r="A169" s="24" t="s">
        <v>1095</v>
      </c>
      <c r="D169"/>
      <c r="E169" s="22"/>
      <c r="F169" s="113"/>
      <c r="G169" s="131"/>
      <c r="H169"/>
      <c r="K169" s="64"/>
      <c r="L169" s="22"/>
      <c r="M169" s="22"/>
      <c r="N169" s="64"/>
    </row>
    <row r="170" spans="1:14" hidden="1" outlineLevel="1" x14ac:dyDescent="0.35">
      <c r="A170" s="24" t="s">
        <v>1096</v>
      </c>
      <c r="D170"/>
      <c r="E170" s="22"/>
      <c r="F170" s="113"/>
      <c r="G170" s="131"/>
      <c r="H170"/>
      <c r="K170" s="64"/>
      <c r="L170" s="22"/>
      <c r="M170" s="22"/>
      <c r="N170" s="64"/>
    </row>
    <row r="171" spans="1:14" hidden="1" outlineLevel="1" x14ac:dyDescent="0.35">
      <c r="A171" s="24" t="s">
        <v>1097</v>
      </c>
      <c r="D171"/>
      <c r="E171" s="22"/>
      <c r="F171" s="113"/>
      <c r="G171" s="131"/>
      <c r="H171"/>
      <c r="K171" s="64"/>
      <c r="L171" s="22"/>
      <c r="M171" s="22"/>
      <c r="N171" s="64"/>
    </row>
    <row r="172" spans="1:14" collapsed="1" x14ac:dyDescent="0.35">
      <c r="A172" s="42"/>
      <c r="B172" s="43" t="s">
        <v>1098</v>
      </c>
      <c r="C172" s="42" t="s">
        <v>936</v>
      </c>
      <c r="D172" s="42"/>
      <c r="E172" s="42"/>
      <c r="F172" s="124"/>
      <c r="G172" s="124"/>
      <c r="H172"/>
      <c r="I172" s="76"/>
      <c r="J172" s="37"/>
      <c r="K172" s="37"/>
      <c r="L172" s="37"/>
      <c r="M172" s="55"/>
      <c r="N172" s="55"/>
    </row>
    <row r="173" spans="1:14" ht="15" customHeight="1" x14ac:dyDescent="0.35">
      <c r="A173" s="24" t="s">
        <v>1099</v>
      </c>
      <c r="B173" s="24" t="s">
        <v>1377</v>
      </c>
      <c r="C173" s="103">
        <v>9.8248390882522837E-2</v>
      </c>
      <c r="D173"/>
      <c r="E173"/>
      <c r="F173" s="131"/>
      <c r="G173" s="131"/>
      <c r="H173"/>
      <c r="K173" s="64"/>
      <c r="L173" s="64"/>
      <c r="M173" s="64"/>
      <c r="N173" s="64"/>
    </row>
    <row r="174" spans="1:14" outlineLevel="1" x14ac:dyDescent="0.35">
      <c r="A174" s="24" t="s">
        <v>1100</v>
      </c>
      <c r="D174"/>
      <c r="E174"/>
      <c r="F174" s="131"/>
      <c r="G174" s="131"/>
      <c r="H174"/>
      <c r="K174" s="64"/>
      <c r="L174" s="64"/>
      <c r="M174" s="64"/>
      <c r="N174" s="64"/>
    </row>
    <row r="175" spans="1:14" outlineLevel="1" x14ac:dyDescent="0.35">
      <c r="A175" s="24" t="s">
        <v>1101</v>
      </c>
      <c r="D175"/>
      <c r="E175"/>
      <c r="F175" s="131"/>
      <c r="G175" s="131"/>
      <c r="H175"/>
      <c r="K175" s="64"/>
      <c r="L175" s="64"/>
      <c r="M175" s="64"/>
      <c r="N175" s="64"/>
    </row>
    <row r="176" spans="1:14" outlineLevel="1" x14ac:dyDescent="0.35">
      <c r="A176" s="24" t="s">
        <v>1102</v>
      </c>
      <c r="D176"/>
      <c r="E176"/>
      <c r="F176" s="131"/>
      <c r="G176" s="131"/>
      <c r="H176"/>
      <c r="K176" s="64"/>
      <c r="L176" s="64"/>
      <c r="M176" s="64"/>
      <c r="N176" s="64"/>
    </row>
    <row r="177" spans="1:14" outlineLevel="1" x14ac:dyDescent="0.35">
      <c r="A177" s="24" t="s">
        <v>1103</v>
      </c>
      <c r="D177"/>
      <c r="E177"/>
      <c r="F177" s="131"/>
      <c r="G177" s="131"/>
      <c r="H177"/>
      <c r="K177" s="64"/>
      <c r="L177" s="64"/>
      <c r="M177" s="64"/>
      <c r="N177" s="64"/>
    </row>
    <row r="178" spans="1:14" outlineLevel="1" x14ac:dyDescent="0.35">
      <c r="A178" s="24" t="s">
        <v>1104</v>
      </c>
    </row>
    <row r="179" spans="1:14" outlineLevel="1" x14ac:dyDescent="0.35">
      <c r="A179" s="24" t="s">
        <v>1105</v>
      </c>
    </row>
    <row r="241" spans="3:3" x14ac:dyDescent="0.35">
      <c r="C241" s="103"/>
    </row>
    <row r="242" spans="3:3" x14ac:dyDescent="0.35">
      <c r="C242" s="103"/>
    </row>
    <row r="243" spans="3:3" x14ac:dyDescent="0.35">
      <c r="C243" s="103"/>
    </row>
    <row r="244" spans="3:3" x14ac:dyDescent="0.35">
      <c r="C244" s="103"/>
    </row>
    <row r="245" spans="3:3" x14ac:dyDescent="0.35">
      <c r="C245" s="103"/>
    </row>
    <row r="258" spans="3:3" x14ac:dyDescent="0.35">
      <c r="C258" s="103"/>
    </row>
    <row r="259" spans="3:3" x14ac:dyDescent="0.35">
      <c r="C259" s="103"/>
    </row>
  </sheetData>
  <sheetProtection password="CA11"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topLeftCell="C1" zoomScale="80" zoomScaleNormal="80" workbookViewId="0">
      <selection activeCell="C2" sqref="C2"/>
    </sheetView>
  </sheetViews>
  <sheetFormatPr baseColWidth="10" defaultColWidth="11.453125" defaultRowHeight="14.5" outlineLevelRow="1" x14ac:dyDescent="0.35"/>
  <cols>
    <col min="1" max="1" width="16.26953125" customWidth="1"/>
    <col min="2" max="2" width="89.81640625" style="24" bestFit="1" customWidth="1"/>
    <col min="3" max="3" width="134.7265625" style="2" customWidth="1"/>
    <col min="4" max="13" width="11.453125" style="2"/>
  </cols>
  <sheetData>
    <row r="1" spans="1:3" ht="31" x14ac:dyDescent="0.35">
      <c r="A1" s="21" t="s">
        <v>1106</v>
      </c>
      <c r="B1" s="21"/>
      <c r="C1" s="564" t="s">
        <v>1924</v>
      </c>
    </row>
    <row r="2" spans="1:3" x14ac:dyDescent="0.35">
      <c r="B2" s="22"/>
      <c r="C2" s="22"/>
    </row>
    <row r="3" spans="1:3" x14ac:dyDescent="0.35">
      <c r="A3" s="79" t="s">
        <v>1107</v>
      </c>
      <c r="B3" s="80"/>
      <c r="C3" s="22"/>
    </row>
    <row r="4" spans="1:3" x14ac:dyDescent="0.35">
      <c r="C4" s="22"/>
    </row>
    <row r="5" spans="1:3" ht="18.5" x14ac:dyDescent="0.35">
      <c r="A5" s="35" t="s">
        <v>31</v>
      </c>
      <c r="B5" s="35" t="s">
        <v>1108</v>
      </c>
      <c r="C5" s="81" t="s">
        <v>1920</v>
      </c>
    </row>
    <row r="6" spans="1:3" ht="89.25" customHeight="1" x14ac:dyDescent="0.35">
      <c r="A6" s="493" t="s">
        <v>1109</v>
      </c>
      <c r="B6" s="139" t="s">
        <v>1110</v>
      </c>
      <c r="C6" s="143" t="s">
        <v>1758</v>
      </c>
    </row>
    <row r="7" spans="1:3" x14ac:dyDescent="0.35">
      <c r="A7" s="138" t="s">
        <v>1111</v>
      </c>
      <c r="B7" s="139" t="s">
        <v>1112</v>
      </c>
      <c r="C7" s="143" t="s">
        <v>1372</v>
      </c>
    </row>
    <row r="8" spans="1:3" x14ac:dyDescent="0.35">
      <c r="A8" s="138"/>
      <c r="B8" s="139" t="s">
        <v>1759</v>
      </c>
      <c r="C8" s="143" t="s">
        <v>1760</v>
      </c>
    </row>
    <row r="9" spans="1:3" x14ac:dyDescent="0.35">
      <c r="A9" s="138" t="s">
        <v>1113</v>
      </c>
      <c r="B9" s="139" t="s">
        <v>1114</v>
      </c>
      <c r="C9" s="143" t="s">
        <v>1502</v>
      </c>
    </row>
    <row r="10" spans="1:3" x14ac:dyDescent="0.35">
      <c r="A10" s="138" t="s">
        <v>1115</v>
      </c>
      <c r="B10" s="139" t="s">
        <v>1116</v>
      </c>
      <c r="C10" s="143" t="s">
        <v>1373</v>
      </c>
    </row>
    <row r="11" spans="1:3" ht="44.25" customHeight="1" x14ac:dyDescent="0.35">
      <c r="A11" s="493" t="s">
        <v>1117</v>
      </c>
      <c r="B11" s="139" t="s">
        <v>1374</v>
      </c>
      <c r="C11" s="143" t="s">
        <v>1375</v>
      </c>
    </row>
    <row r="12" spans="1:3" ht="54.75" customHeight="1" x14ac:dyDescent="0.35">
      <c r="A12" s="493" t="s">
        <v>1118</v>
      </c>
      <c r="B12" s="139" t="s">
        <v>1119</v>
      </c>
      <c r="C12" s="143" t="s">
        <v>1376</v>
      </c>
    </row>
    <row r="13" spans="1:3" ht="102.75" customHeight="1" x14ac:dyDescent="0.35">
      <c r="A13" s="493" t="s">
        <v>1120</v>
      </c>
      <c r="B13" s="139" t="s">
        <v>1121</v>
      </c>
      <c r="C13" s="143" t="s">
        <v>1503</v>
      </c>
    </row>
    <row r="14" spans="1:3" ht="75" customHeight="1" x14ac:dyDescent="0.35">
      <c r="A14" s="138" t="s">
        <v>1122</v>
      </c>
      <c r="B14" s="139" t="s">
        <v>1123</v>
      </c>
      <c r="C14" s="637" t="s">
        <v>553</v>
      </c>
    </row>
    <row r="15" spans="1:3" ht="29" x14ac:dyDescent="0.35">
      <c r="A15" s="493" t="s">
        <v>1124</v>
      </c>
      <c r="B15" s="139" t="s">
        <v>1125</v>
      </c>
      <c r="C15" s="638"/>
    </row>
    <row r="16" spans="1:3" x14ac:dyDescent="0.35">
      <c r="A16" s="138" t="s">
        <v>1126</v>
      </c>
      <c r="B16" s="139" t="s">
        <v>1127</v>
      </c>
      <c r="C16" s="143" t="s">
        <v>1507</v>
      </c>
    </row>
    <row r="17" spans="1:3" ht="96.75" customHeight="1" x14ac:dyDescent="0.35">
      <c r="A17" s="493" t="s">
        <v>1128</v>
      </c>
      <c r="B17" s="141" t="s">
        <v>1129</v>
      </c>
      <c r="C17" s="143" t="s">
        <v>1508</v>
      </c>
    </row>
    <row r="18" spans="1:3" ht="314.25" customHeight="1" x14ac:dyDescent="0.35">
      <c r="A18" s="493" t="s">
        <v>1130</v>
      </c>
      <c r="B18" s="141" t="s">
        <v>1131</v>
      </c>
      <c r="C18" s="143" t="s">
        <v>1761</v>
      </c>
    </row>
    <row r="19" spans="1:3" ht="29.25" customHeight="1" x14ac:dyDescent="0.35">
      <c r="A19" s="493" t="s">
        <v>1132</v>
      </c>
      <c r="B19" s="141" t="s">
        <v>1133</v>
      </c>
      <c r="C19" s="143" t="s">
        <v>1380</v>
      </c>
    </row>
    <row r="20" spans="1:3" outlineLevel="1" x14ac:dyDescent="0.35">
      <c r="A20" s="138" t="s">
        <v>1134</v>
      </c>
      <c r="B20" s="142" t="s">
        <v>1378</v>
      </c>
      <c r="C20" s="143" t="s">
        <v>1379</v>
      </c>
    </row>
    <row r="21" spans="1:3" outlineLevel="1" x14ac:dyDescent="0.35">
      <c r="A21" s="138" t="s">
        <v>1135</v>
      </c>
      <c r="B21" s="142"/>
      <c r="C21" s="140"/>
    </row>
    <row r="22" spans="1:3" outlineLevel="1" x14ac:dyDescent="0.35">
      <c r="A22" s="138" t="s">
        <v>1136</v>
      </c>
      <c r="B22" s="142"/>
      <c r="C22" s="140"/>
    </row>
    <row r="23" spans="1:3" outlineLevel="1" x14ac:dyDescent="0.35">
      <c r="A23" s="138" t="s">
        <v>1137</v>
      </c>
      <c r="B23" s="142"/>
      <c r="C23" s="140"/>
    </row>
    <row r="24" spans="1:3" outlineLevel="1" x14ac:dyDescent="0.35">
      <c r="A24" s="138" t="s">
        <v>1138</v>
      </c>
      <c r="B24" s="142"/>
      <c r="C24" s="140"/>
    </row>
    <row r="25" spans="1:3" ht="18.5" x14ac:dyDescent="0.35">
      <c r="A25" s="35"/>
      <c r="B25" s="35" t="s">
        <v>1139</v>
      </c>
      <c r="C25" s="81" t="s">
        <v>1140</v>
      </c>
    </row>
    <row r="26" spans="1:3" x14ac:dyDescent="0.35">
      <c r="A26" s="1" t="s">
        <v>1141</v>
      </c>
      <c r="B26" s="41" t="s">
        <v>1142</v>
      </c>
      <c r="C26" s="24" t="s">
        <v>1143</v>
      </c>
    </row>
    <row r="27" spans="1:3" x14ac:dyDescent="0.35">
      <c r="A27" s="1" t="s">
        <v>1144</v>
      </c>
      <c r="B27" s="41" t="s">
        <v>1145</v>
      </c>
      <c r="C27" s="24" t="s">
        <v>1146</v>
      </c>
    </row>
    <row r="28" spans="1:3" x14ac:dyDescent="0.35">
      <c r="A28" s="1" t="s">
        <v>1147</v>
      </c>
      <c r="B28" s="41" t="s">
        <v>1148</v>
      </c>
      <c r="C28" s="24" t="s">
        <v>1149</v>
      </c>
    </row>
    <row r="29" spans="1:3" outlineLevel="1" x14ac:dyDescent="0.35">
      <c r="A29" s="1" t="s">
        <v>1141</v>
      </c>
      <c r="B29" s="40"/>
      <c r="C29" s="24"/>
    </row>
    <row r="30" spans="1:3" outlineLevel="1" x14ac:dyDescent="0.35">
      <c r="A30" s="1" t="s">
        <v>1150</v>
      </c>
      <c r="B30" s="40"/>
      <c r="C30" s="24"/>
    </row>
    <row r="31" spans="1:3" outlineLevel="1" x14ac:dyDescent="0.35">
      <c r="A31" s="1" t="s">
        <v>1151</v>
      </c>
      <c r="B31" s="41"/>
      <c r="C31" s="24"/>
    </row>
    <row r="32" spans="1:3" ht="18.5" x14ac:dyDescent="0.35">
      <c r="A32" s="35"/>
      <c r="B32" s="35" t="s">
        <v>1152</v>
      </c>
      <c r="C32" s="81" t="s">
        <v>1920</v>
      </c>
    </row>
    <row r="33" spans="1:3" x14ac:dyDescent="0.35">
      <c r="A33" s="1" t="s">
        <v>1153</v>
      </c>
      <c r="B33" s="37" t="s">
        <v>1154</v>
      </c>
      <c r="C33" s="24"/>
    </row>
    <row r="34" spans="1:3" x14ac:dyDescent="0.35">
      <c r="A34" s="1" t="s">
        <v>1155</v>
      </c>
      <c r="B34" s="40"/>
    </row>
    <row r="35" spans="1:3" x14ac:dyDescent="0.35">
      <c r="A35" s="1" t="s">
        <v>1156</v>
      </c>
      <c r="B35" s="40"/>
    </row>
    <row r="36" spans="1:3" x14ac:dyDescent="0.35">
      <c r="A36" s="1" t="s">
        <v>1157</v>
      </c>
      <c r="B36" s="40"/>
    </row>
    <row r="37" spans="1:3" x14ac:dyDescent="0.35">
      <c r="A37" s="1" t="s">
        <v>1158</v>
      </c>
      <c r="B37" s="40"/>
    </row>
    <row r="38" spans="1:3" x14ac:dyDescent="0.35">
      <c r="A38" s="1" t="s">
        <v>1159</v>
      </c>
      <c r="B38" s="40"/>
    </row>
    <row r="39" spans="1:3" x14ac:dyDescent="0.35">
      <c r="B39" s="40"/>
    </row>
    <row r="40" spans="1:3" x14ac:dyDescent="0.35">
      <c r="B40" s="40"/>
    </row>
    <row r="41" spans="1:3" x14ac:dyDescent="0.35">
      <c r="B41" s="40"/>
    </row>
    <row r="42" spans="1:3" x14ac:dyDescent="0.35">
      <c r="B42" s="40"/>
    </row>
    <row r="43" spans="1:3" x14ac:dyDescent="0.35">
      <c r="B43" s="40"/>
    </row>
    <row r="44" spans="1:3" x14ac:dyDescent="0.35">
      <c r="B44" s="40"/>
    </row>
    <row r="45" spans="1:3" x14ac:dyDescent="0.35">
      <c r="B45" s="40"/>
    </row>
    <row r="46" spans="1:3" x14ac:dyDescent="0.35">
      <c r="B46" s="40"/>
    </row>
    <row r="47" spans="1:3" x14ac:dyDescent="0.35">
      <c r="B47" s="40"/>
    </row>
    <row r="48" spans="1:3" x14ac:dyDescent="0.35">
      <c r="B48" s="40"/>
    </row>
    <row r="49" spans="2:2" x14ac:dyDescent="0.35">
      <c r="B49" s="40"/>
    </row>
    <row r="50" spans="2:2" x14ac:dyDescent="0.35">
      <c r="B50" s="40"/>
    </row>
    <row r="51" spans="2:2" x14ac:dyDescent="0.35">
      <c r="B51" s="40"/>
    </row>
    <row r="52" spans="2:2" x14ac:dyDescent="0.35">
      <c r="B52" s="40"/>
    </row>
    <row r="53" spans="2:2" x14ac:dyDescent="0.35">
      <c r="B53" s="40"/>
    </row>
    <row r="54" spans="2:2" x14ac:dyDescent="0.35">
      <c r="B54" s="40"/>
    </row>
    <row r="55" spans="2:2" x14ac:dyDescent="0.35">
      <c r="B55" s="40"/>
    </row>
    <row r="56" spans="2:2" x14ac:dyDescent="0.35">
      <c r="B56" s="40"/>
    </row>
    <row r="57" spans="2:2" x14ac:dyDescent="0.35">
      <c r="B57" s="40"/>
    </row>
    <row r="58" spans="2:2" x14ac:dyDescent="0.35">
      <c r="B58" s="40"/>
    </row>
    <row r="59" spans="2:2" x14ac:dyDescent="0.35">
      <c r="B59" s="40"/>
    </row>
    <row r="60" spans="2:2" x14ac:dyDescent="0.35">
      <c r="B60" s="40"/>
    </row>
    <row r="61" spans="2:2" x14ac:dyDescent="0.35">
      <c r="B61" s="40"/>
    </row>
    <row r="62" spans="2:2" x14ac:dyDescent="0.35">
      <c r="B62" s="40"/>
    </row>
    <row r="63" spans="2:2" x14ac:dyDescent="0.35">
      <c r="B63" s="40"/>
    </row>
    <row r="64" spans="2:2"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22"/>
    </row>
    <row r="85" spans="2:2" x14ac:dyDescent="0.35">
      <c r="B85" s="22"/>
    </row>
    <row r="86" spans="2:2" x14ac:dyDescent="0.35">
      <c r="B86" s="22"/>
    </row>
    <row r="87" spans="2:2" x14ac:dyDescent="0.35">
      <c r="B87" s="22"/>
    </row>
    <row r="88" spans="2:2" x14ac:dyDescent="0.35">
      <c r="B88" s="22"/>
    </row>
    <row r="89" spans="2:2" x14ac:dyDescent="0.35">
      <c r="B89" s="22"/>
    </row>
    <row r="90" spans="2:2" x14ac:dyDescent="0.35">
      <c r="B90" s="22"/>
    </row>
    <row r="91" spans="2:2" x14ac:dyDescent="0.35">
      <c r="B91" s="22"/>
    </row>
    <row r="92" spans="2:2" x14ac:dyDescent="0.35">
      <c r="B92" s="22"/>
    </row>
    <row r="93" spans="2:2" x14ac:dyDescent="0.35">
      <c r="B93" s="22"/>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20"/>
    </row>
    <row r="103" spans="2:2" x14ac:dyDescent="0.35">
      <c r="B103" s="40"/>
    </row>
    <row r="104" spans="2:2" x14ac:dyDescent="0.35">
      <c r="B104" s="40"/>
    </row>
    <row r="105" spans="2:2" x14ac:dyDescent="0.35">
      <c r="B105" s="40"/>
    </row>
    <row r="106" spans="2:2" x14ac:dyDescent="0.35">
      <c r="B106" s="40"/>
    </row>
    <row r="107" spans="2:2" x14ac:dyDescent="0.35">
      <c r="B107" s="40"/>
    </row>
    <row r="108" spans="2:2" x14ac:dyDescent="0.35">
      <c r="B108" s="40"/>
    </row>
    <row r="109" spans="2:2" x14ac:dyDescent="0.35">
      <c r="B109" s="40"/>
    </row>
    <row r="110" spans="2:2" x14ac:dyDescent="0.35">
      <c r="B110" s="40"/>
    </row>
    <row r="111" spans="2:2" x14ac:dyDescent="0.35">
      <c r="B111" s="40"/>
    </row>
    <row r="112" spans="2:2" x14ac:dyDescent="0.35">
      <c r="B112" s="40"/>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1" spans="2:2" x14ac:dyDescent="0.35">
      <c r="B121" s="40"/>
    </row>
    <row r="122" spans="2:2" x14ac:dyDescent="0.35">
      <c r="B122" s="40"/>
    </row>
    <row r="123" spans="2:2" x14ac:dyDescent="0.35">
      <c r="B123" s="40"/>
    </row>
    <row r="128" spans="2:2" x14ac:dyDescent="0.35">
      <c r="B128" s="30"/>
    </row>
    <row r="129" spans="2:2" x14ac:dyDescent="0.35">
      <c r="B129" s="82"/>
    </row>
    <row r="135" spans="2:2" x14ac:dyDescent="0.35">
      <c r="B135" s="41"/>
    </row>
    <row r="136" spans="2:2" x14ac:dyDescent="0.35">
      <c r="B136" s="40"/>
    </row>
    <row r="138" spans="2:2" x14ac:dyDescent="0.35">
      <c r="B138" s="40"/>
    </row>
    <row r="139" spans="2:2" x14ac:dyDescent="0.35">
      <c r="B139" s="40"/>
    </row>
    <row r="140" spans="2:2" x14ac:dyDescent="0.35">
      <c r="B140" s="40"/>
    </row>
    <row r="141" spans="2:2" x14ac:dyDescent="0.35">
      <c r="B141" s="40"/>
    </row>
    <row r="142" spans="2:2" x14ac:dyDescent="0.35">
      <c r="B142" s="40"/>
    </row>
    <row r="143" spans="2:2" x14ac:dyDescent="0.35">
      <c r="B143" s="40"/>
    </row>
    <row r="144" spans="2:2" x14ac:dyDescent="0.35">
      <c r="B144" s="40"/>
    </row>
    <row r="145" spans="2:2" x14ac:dyDescent="0.35">
      <c r="B145" s="40"/>
    </row>
    <row r="146" spans="2:2" x14ac:dyDescent="0.35">
      <c r="B146" s="40"/>
    </row>
    <row r="147" spans="2:2" x14ac:dyDescent="0.35">
      <c r="B147" s="40"/>
    </row>
    <row r="148" spans="2:2" x14ac:dyDescent="0.35">
      <c r="B148" s="40"/>
    </row>
    <row r="149" spans="2:2" x14ac:dyDescent="0.35">
      <c r="B149" s="40"/>
    </row>
    <row r="174" spans="3:3" x14ac:dyDescent="0.35">
      <c r="C174" s="2">
        <f>512+46</f>
        <v>558</v>
      </c>
    </row>
    <row r="177" spans="3:3" x14ac:dyDescent="0.35">
      <c r="C177" s="2">
        <v>6600</v>
      </c>
    </row>
    <row r="246" spans="2:2" x14ac:dyDescent="0.35">
      <c r="B246" s="37"/>
    </row>
    <row r="247" spans="2:2" x14ac:dyDescent="0.35">
      <c r="B247" s="40"/>
    </row>
    <row r="248" spans="2:2" x14ac:dyDescent="0.35">
      <c r="B248" s="40"/>
    </row>
    <row r="251" spans="2:2" x14ac:dyDescent="0.35">
      <c r="B251" s="40"/>
    </row>
    <row r="267" spans="2:2" x14ac:dyDescent="0.35">
      <c r="B267" s="37"/>
    </row>
    <row r="297" spans="2:2" x14ac:dyDescent="0.35">
      <c r="B297" s="30"/>
    </row>
    <row r="298" spans="2:2" x14ac:dyDescent="0.35">
      <c r="B298" s="40"/>
    </row>
    <row r="300" spans="2:2" x14ac:dyDescent="0.35">
      <c r="B300" s="40"/>
    </row>
    <row r="301" spans="2:2" x14ac:dyDescent="0.35">
      <c r="B301" s="40"/>
    </row>
    <row r="302" spans="2:2" x14ac:dyDescent="0.35">
      <c r="B302" s="40"/>
    </row>
    <row r="303" spans="2:2" x14ac:dyDescent="0.35">
      <c r="B303" s="40"/>
    </row>
    <row r="304" spans="2:2" x14ac:dyDescent="0.35">
      <c r="B304" s="40"/>
    </row>
    <row r="305" spans="2:2" x14ac:dyDescent="0.35">
      <c r="B305" s="40"/>
    </row>
    <row r="306" spans="2:2" x14ac:dyDescent="0.35">
      <c r="B306" s="40"/>
    </row>
    <row r="307" spans="2:2" x14ac:dyDescent="0.35">
      <c r="B307" s="40"/>
    </row>
    <row r="308" spans="2:2" x14ac:dyDescent="0.35">
      <c r="B308" s="40"/>
    </row>
    <row r="309" spans="2:2" x14ac:dyDescent="0.35">
      <c r="B309" s="40"/>
    </row>
    <row r="310" spans="2:2" x14ac:dyDescent="0.35">
      <c r="B310" s="40"/>
    </row>
    <row r="311" spans="2:2" x14ac:dyDescent="0.35">
      <c r="B311"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31" spans="2:2" x14ac:dyDescent="0.35">
      <c r="B331" s="40"/>
    </row>
    <row r="333" spans="2:2" x14ac:dyDescent="0.35">
      <c r="B333" s="40"/>
    </row>
    <row r="334" spans="2:2" x14ac:dyDescent="0.35">
      <c r="B334" s="40"/>
    </row>
    <row r="335" spans="2:2" x14ac:dyDescent="0.35">
      <c r="B335" s="40"/>
    </row>
    <row r="336" spans="2:2" x14ac:dyDescent="0.35">
      <c r="B336" s="40"/>
    </row>
    <row r="337" spans="2:2" x14ac:dyDescent="0.35">
      <c r="B337" s="40"/>
    </row>
    <row r="339" spans="2:2" x14ac:dyDescent="0.35">
      <c r="B339" s="40"/>
    </row>
    <row r="342" spans="2:2" x14ac:dyDescent="0.35">
      <c r="B342"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1" spans="2:2" x14ac:dyDescent="0.35">
      <c r="B351" s="40"/>
    </row>
    <row r="352" spans="2:2" x14ac:dyDescent="0.35">
      <c r="B352" s="40"/>
    </row>
    <row r="353" spans="2:2" x14ac:dyDescent="0.35">
      <c r="B353" s="40"/>
    </row>
    <row r="354" spans="2:2" x14ac:dyDescent="0.35">
      <c r="B354" s="40"/>
    </row>
    <row r="355" spans="2:2" x14ac:dyDescent="0.35">
      <c r="B355" s="40"/>
    </row>
    <row r="356" spans="2:2" x14ac:dyDescent="0.35">
      <c r="B356" s="40"/>
    </row>
    <row r="357" spans="2:2" x14ac:dyDescent="0.35">
      <c r="B357" s="40"/>
    </row>
    <row r="358" spans="2:2" x14ac:dyDescent="0.35">
      <c r="B358" s="40"/>
    </row>
    <row r="359" spans="2:2" x14ac:dyDescent="0.35">
      <c r="B359" s="40"/>
    </row>
    <row r="360" spans="2:2" x14ac:dyDescent="0.35">
      <c r="B360" s="40"/>
    </row>
    <row r="361" spans="2:2" x14ac:dyDescent="0.35">
      <c r="B361" s="40"/>
    </row>
    <row r="362" spans="2:2" x14ac:dyDescent="0.35">
      <c r="B362" s="40"/>
    </row>
    <row r="363" spans="2:2" x14ac:dyDescent="0.35">
      <c r="B363" s="40"/>
    </row>
    <row r="367" spans="2:2" x14ac:dyDescent="0.35">
      <c r="B367" s="30"/>
    </row>
    <row r="384" spans="2:2" x14ac:dyDescent="0.35">
      <c r="B384" s="83"/>
    </row>
  </sheetData>
  <sheetProtection password="CA11"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0" sqref="A10"/>
    </sheetView>
  </sheetViews>
  <sheetFormatPr baseColWidth="10" defaultColWidth="9.1796875" defaultRowHeight="14.5" x14ac:dyDescent="0.35"/>
  <cols>
    <col min="1" max="1" width="242" style="2" customWidth="1"/>
    <col min="2" max="16384" width="9.1796875" style="2"/>
  </cols>
  <sheetData>
    <row r="1" spans="1:1" ht="31" x14ac:dyDescent="0.35">
      <c r="A1" s="21" t="s">
        <v>1160</v>
      </c>
    </row>
    <row r="3" spans="1:1" ht="15" x14ac:dyDescent="0.35">
      <c r="A3" s="84"/>
    </row>
    <row r="4" spans="1:1" ht="34" x14ac:dyDescent="0.35">
      <c r="A4" s="85" t="s">
        <v>1161</v>
      </c>
    </row>
    <row r="5" spans="1:1" ht="34" x14ac:dyDescent="0.35">
      <c r="A5" s="85" t="s">
        <v>1162</v>
      </c>
    </row>
    <row r="6" spans="1:1" ht="34" x14ac:dyDescent="0.35">
      <c r="A6" s="85" t="s">
        <v>1163</v>
      </c>
    </row>
    <row r="7" spans="1:1" ht="17" x14ac:dyDescent="0.35">
      <c r="A7" s="85"/>
    </row>
    <row r="8" spans="1:1" ht="18.5" x14ac:dyDescent="0.35">
      <c r="A8" s="86" t="s">
        <v>1164</v>
      </c>
    </row>
    <row r="9" spans="1:1" ht="34" x14ac:dyDescent="0.4">
      <c r="A9" s="95" t="s">
        <v>1327</v>
      </c>
    </row>
    <row r="10" spans="1:1" ht="68" x14ac:dyDescent="0.35">
      <c r="A10" s="88" t="s">
        <v>1165</v>
      </c>
    </row>
    <row r="11" spans="1:1" ht="34" x14ac:dyDescent="0.35">
      <c r="A11" s="88" t="s">
        <v>1166</v>
      </c>
    </row>
    <row r="12" spans="1:1" ht="17" x14ac:dyDescent="0.35">
      <c r="A12" s="88" t="s">
        <v>1167</v>
      </c>
    </row>
    <row r="13" spans="1:1" ht="17" x14ac:dyDescent="0.35">
      <c r="A13" s="88" t="s">
        <v>1168</v>
      </c>
    </row>
    <row r="14" spans="1:1" ht="17" x14ac:dyDescent="0.35">
      <c r="A14" s="88" t="s">
        <v>1169</v>
      </c>
    </row>
    <row r="15" spans="1:1" ht="17" x14ac:dyDescent="0.35">
      <c r="A15" s="88"/>
    </row>
    <row r="16" spans="1:1" ht="18.5" x14ac:dyDescent="0.35">
      <c r="A16" s="86" t="s">
        <v>1170</v>
      </c>
    </row>
    <row r="17" spans="1:1" ht="17" x14ac:dyDescent="0.35">
      <c r="A17" s="89" t="s">
        <v>1171</v>
      </c>
    </row>
    <row r="18" spans="1:1" ht="34" x14ac:dyDescent="0.35">
      <c r="A18" s="90" t="s">
        <v>1172</v>
      </c>
    </row>
    <row r="19" spans="1:1" ht="34" x14ac:dyDescent="0.35">
      <c r="A19" s="90" t="s">
        <v>1173</v>
      </c>
    </row>
    <row r="20" spans="1:1" ht="51" x14ac:dyDescent="0.35">
      <c r="A20" s="90" t="s">
        <v>1174</v>
      </c>
    </row>
    <row r="21" spans="1:1" ht="85" x14ac:dyDescent="0.35">
      <c r="A21" s="90" t="s">
        <v>1175</v>
      </c>
    </row>
    <row r="22" spans="1:1" ht="51" x14ac:dyDescent="0.35">
      <c r="A22" s="90" t="s">
        <v>1176</v>
      </c>
    </row>
    <row r="23" spans="1:1" ht="34" x14ac:dyDescent="0.35">
      <c r="A23" s="90" t="s">
        <v>1177</v>
      </c>
    </row>
    <row r="24" spans="1:1" ht="17" x14ac:dyDescent="0.35">
      <c r="A24" s="90" t="s">
        <v>1178</v>
      </c>
    </row>
    <row r="25" spans="1:1" ht="17" x14ac:dyDescent="0.35">
      <c r="A25" s="89" t="s">
        <v>1179</v>
      </c>
    </row>
    <row r="26" spans="1:1" ht="51" x14ac:dyDescent="0.4">
      <c r="A26" s="91" t="s">
        <v>1180</v>
      </c>
    </row>
    <row r="27" spans="1:1" ht="17" x14ac:dyDescent="0.4">
      <c r="A27" s="91" t="s">
        <v>1181</v>
      </c>
    </row>
    <row r="28" spans="1:1" ht="17" x14ac:dyDescent="0.35">
      <c r="A28" s="89" t="s">
        <v>1182</v>
      </c>
    </row>
    <row r="29" spans="1:1" ht="34" x14ac:dyDescent="0.35">
      <c r="A29" s="90" t="s">
        <v>1183</v>
      </c>
    </row>
    <row r="30" spans="1:1" ht="34" x14ac:dyDescent="0.35">
      <c r="A30" s="90" t="s">
        <v>1184</v>
      </c>
    </row>
    <row r="31" spans="1:1" ht="34" x14ac:dyDescent="0.35">
      <c r="A31" s="90" t="s">
        <v>1185</v>
      </c>
    </row>
    <row r="32" spans="1:1" ht="34" x14ac:dyDescent="0.35">
      <c r="A32" s="90" t="s">
        <v>1186</v>
      </c>
    </row>
    <row r="33" spans="1:1" ht="17" x14ac:dyDescent="0.35">
      <c r="A33" s="90"/>
    </row>
    <row r="34" spans="1:1" ht="18.5" x14ac:dyDescent="0.35">
      <c r="A34" s="86" t="s">
        <v>1187</v>
      </c>
    </row>
    <row r="35" spans="1:1" ht="17" x14ac:dyDescent="0.35">
      <c r="A35" s="89" t="s">
        <v>1188</v>
      </c>
    </row>
    <row r="36" spans="1:1" ht="34" x14ac:dyDescent="0.35">
      <c r="A36" s="90" t="s">
        <v>1189</v>
      </c>
    </row>
    <row r="37" spans="1:1" ht="34" x14ac:dyDescent="0.35">
      <c r="A37" s="90" t="s">
        <v>1190</v>
      </c>
    </row>
    <row r="38" spans="1:1" ht="34" x14ac:dyDescent="0.35">
      <c r="A38" s="90" t="s">
        <v>1191</v>
      </c>
    </row>
    <row r="39" spans="1:1" ht="17" x14ac:dyDescent="0.35">
      <c r="A39" s="90" t="s">
        <v>1192</v>
      </c>
    </row>
    <row r="40" spans="1:1" ht="17" x14ac:dyDescent="0.35">
      <c r="A40" s="90" t="s">
        <v>1193</v>
      </c>
    </row>
    <row r="41" spans="1:1" ht="17" x14ac:dyDescent="0.35">
      <c r="A41" s="89" t="s">
        <v>1194</v>
      </c>
    </row>
    <row r="42" spans="1:1" ht="17" x14ac:dyDescent="0.35">
      <c r="A42" s="90" t="s">
        <v>1195</v>
      </c>
    </row>
    <row r="43" spans="1:1" ht="17" x14ac:dyDescent="0.4">
      <c r="A43" s="91" t="s">
        <v>1196</v>
      </c>
    </row>
    <row r="44" spans="1:1" ht="17" x14ac:dyDescent="0.35">
      <c r="A44" s="89" t="s">
        <v>1197</v>
      </c>
    </row>
    <row r="45" spans="1:1" ht="34" x14ac:dyDescent="0.4">
      <c r="A45" s="91" t="s">
        <v>1198</v>
      </c>
    </row>
    <row r="46" spans="1:1" ht="34" x14ac:dyDescent="0.35">
      <c r="A46" s="90" t="s">
        <v>1199</v>
      </c>
    </row>
    <row r="47" spans="1:1" ht="34" x14ac:dyDescent="0.35">
      <c r="A47" s="90" t="s">
        <v>1200</v>
      </c>
    </row>
    <row r="48" spans="1:1" ht="17" x14ac:dyDescent="0.35">
      <c r="A48" s="90" t="s">
        <v>1201</v>
      </c>
    </row>
    <row r="49" spans="1:1" ht="17" x14ac:dyDescent="0.4">
      <c r="A49" s="91" t="s">
        <v>1202</v>
      </c>
    </row>
    <row r="50" spans="1:1" ht="17" x14ac:dyDescent="0.35">
      <c r="A50" s="89" t="s">
        <v>1203</v>
      </c>
    </row>
    <row r="51" spans="1:1" ht="34" x14ac:dyDescent="0.4">
      <c r="A51" s="91" t="s">
        <v>1204</v>
      </c>
    </row>
    <row r="52" spans="1:1" ht="17" x14ac:dyDescent="0.35">
      <c r="A52" s="90" t="s">
        <v>1205</v>
      </c>
    </row>
    <row r="53" spans="1:1" ht="34" x14ac:dyDescent="0.4">
      <c r="A53" s="91" t="s">
        <v>1206</v>
      </c>
    </row>
    <row r="54" spans="1:1" ht="17" x14ac:dyDescent="0.35">
      <c r="A54" s="89" t="s">
        <v>1207</v>
      </c>
    </row>
    <row r="55" spans="1:1" ht="17" x14ac:dyDescent="0.4">
      <c r="A55" s="91" t="s">
        <v>1208</v>
      </c>
    </row>
    <row r="56" spans="1:1" ht="34" x14ac:dyDescent="0.35">
      <c r="A56" s="90" t="s">
        <v>1209</v>
      </c>
    </row>
    <row r="57" spans="1:1" ht="17" x14ac:dyDescent="0.35">
      <c r="A57" s="90" t="s">
        <v>1210</v>
      </c>
    </row>
    <row r="58" spans="1:1" ht="17" x14ac:dyDescent="0.35">
      <c r="A58" s="90" t="s">
        <v>1211</v>
      </c>
    </row>
    <row r="59" spans="1:1" ht="17" x14ac:dyDescent="0.35">
      <c r="A59" s="89" t="s">
        <v>1212</v>
      </c>
    </row>
    <row r="60" spans="1:1" ht="17" x14ac:dyDescent="0.35">
      <c r="A60" s="90" t="s">
        <v>1213</v>
      </c>
    </row>
    <row r="61" spans="1:1" ht="17" x14ac:dyDescent="0.35">
      <c r="A61" s="92"/>
    </row>
    <row r="62" spans="1:1" ht="18.5" x14ac:dyDescent="0.35">
      <c r="A62" s="86" t="s">
        <v>1214</v>
      </c>
    </row>
    <row r="63" spans="1:1" ht="17" x14ac:dyDescent="0.35">
      <c r="A63" s="89" t="s">
        <v>1215</v>
      </c>
    </row>
    <row r="64" spans="1:1" ht="34" x14ac:dyDescent="0.35">
      <c r="A64" s="90" t="s">
        <v>1216</v>
      </c>
    </row>
    <row r="65" spans="1:1" ht="17" x14ac:dyDescent="0.35">
      <c r="A65" s="90" t="s">
        <v>1217</v>
      </c>
    </row>
    <row r="66" spans="1:1" ht="34" x14ac:dyDescent="0.35">
      <c r="A66" s="88" t="s">
        <v>1218</v>
      </c>
    </row>
    <row r="67" spans="1:1" ht="34" x14ac:dyDescent="0.35">
      <c r="A67" s="88" t="s">
        <v>1219</v>
      </c>
    </row>
    <row r="68" spans="1:1" ht="34" x14ac:dyDescent="0.35">
      <c r="A68" s="88" t="s">
        <v>1220</v>
      </c>
    </row>
    <row r="69" spans="1:1" ht="17" x14ac:dyDescent="0.35">
      <c r="A69" s="93" t="s">
        <v>1221</v>
      </c>
    </row>
    <row r="70" spans="1:1" ht="34" x14ac:dyDescent="0.35">
      <c r="A70" s="88" t="s">
        <v>1222</v>
      </c>
    </row>
    <row r="71" spans="1:1" ht="17" x14ac:dyDescent="0.35">
      <c r="A71" s="88" t="s">
        <v>1223</v>
      </c>
    </row>
    <row r="72" spans="1:1" ht="17" x14ac:dyDescent="0.35">
      <c r="A72" s="93" t="s">
        <v>1224</v>
      </c>
    </row>
    <row r="73" spans="1:1" ht="17" x14ac:dyDescent="0.35">
      <c r="A73" s="88" t="s">
        <v>1225</v>
      </c>
    </row>
    <row r="74" spans="1:1" ht="17" x14ac:dyDescent="0.35">
      <c r="A74" s="93" t="s">
        <v>1226</v>
      </c>
    </row>
    <row r="75" spans="1:1" ht="34" x14ac:dyDescent="0.35">
      <c r="A75" s="88" t="s">
        <v>1227</v>
      </c>
    </row>
    <row r="76" spans="1:1" ht="17" x14ac:dyDescent="0.35">
      <c r="A76" s="88" t="s">
        <v>1228</v>
      </c>
    </row>
    <row r="77" spans="1:1" ht="51" x14ac:dyDescent="0.35">
      <c r="A77" s="88" t="s">
        <v>1229</v>
      </c>
    </row>
    <row r="78" spans="1:1" ht="17" x14ac:dyDescent="0.35">
      <c r="A78" s="93" t="s">
        <v>1230</v>
      </c>
    </row>
    <row r="79" spans="1:1" ht="17" x14ac:dyDescent="0.4">
      <c r="A79" s="87" t="s">
        <v>1231</v>
      </c>
    </row>
    <row r="80" spans="1:1" ht="17" x14ac:dyDescent="0.35">
      <c r="A80" s="93" t="s">
        <v>1232</v>
      </c>
    </row>
    <row r="81" spans="1:1" ht="34" x14ac:dyDescent="0.35">
      <c r="A81" s="88" t="s">
        <v>1233</v>
      </c>
    </row>
    <row r="82" spans="1:1" ht="34" x14ac:dyDescent="0.35">
      <c r="A82" s="88" t="s">
        <v>1234</v>
      </c>
    </row>
    <row r="83" spans="1:1" ht="34" x14ac:dyDescent="0.35">
      <c r="A83" s="88" t="s">
        <v>1235</v>
      </c>
    </row>
    <row r="84" spans="1:1" ht="34" x14ac:dyDescent="0.35">
      <c r="A84" s="88" t="s">
        <v>1236</v>
      </c>
    </row>
    <row r="85" spans="1:1" ht="34" x14ac:dyDescent="0.35">
      <c r="A85" s="88" t="s">
        <v>1237</v>
      </c>
    </row>
    <row r="86" spans="1:1" ht="17" x14ac:dyDescent="0.35">
      <c r="A86" s="93" t="s">
        <v>1238</v>
      </c>
    </row>
    <row r="87" spans="1:1" ht="17" x14ac:dyDescent="0.35">
      <c r="A87" s="88" t="s">
        <v>1239</v>
      </c>
    </row>
    <row r="88" spans="1:1" ht="17" x14ac:dyDescent="0.35">
      <c r="A88" s="88" t="s">
        <v>1240</v>
      </c>
    </row>
    <row r="89" spans="1:1" ht="17" x14ac:dyDescent="0.35">
      <c r="A89" s="93" t="s">
        <v>1241</v>
      </c>
    </row>
    <row r="90" spans="1:1" ht="34" x14ac:dyDescent="0.35">
      <c r="A90" s="88" t="s">
        <v>1242</v>
      </c>
    </row>
    <row r="91" spans="1:1" ht="17" x14ac:dyDescent="0.35">
      <c r="A91" s="93" t="s">
        <v>1243</v>
      </c>
    </row>
    <row r="92" spans="1:1" ht="17" x14ac:dyDescent="0.4">
      <c r="A92" s="87" t="s">
        <v>1244</v>
      </c>
    </row>
    <row r="93" spans="1:1" ht="17" x14ac:dyDescent="0.35">
      <c r="A93" s="88" t="s">
        <v>1245</v>
      </c>
    </row>
    <row r="94" spans="1:1" ht="17" x14ac:dyDescent="0.35">
      <c r="A94" s="88"/>
    </row>
    <row r="95" spans="1:1" ht="18.5" x14ac:dyDescent="0.35">
      <c r="A95" s="86" t="s">
        <v>1246</v>
      </c>
    </row>
    <row r="96" spans="1:1" ht="34" x14ac:dyDescent="0.4">
      <c r="A96" s="87" t="s">
        <v>1247</v>
      </c>
    </row>
    <row r="97" spans="1:1" ht="17" x14ac:dyDescent="0.4">
      <c r="A97" s="87" t="s">
        <v>1248</v>
      </c>
    </row>
    <row r="98" spans="1:1" ht="17" x14ac:dyDescent="0.35">
      <c r="A98" s="93" t="s">
        <v>1249</v>
      </c>
    </row>
    <row r="99" spans="1:1" ht="17" x14ac:dyDescent="0.35">
      <c r="A99" s="85" t="s">
        <v>1250</v>
      </c>
    </row>
    <row r="100" spans="1:1" ht="17" x14ac:dyDescent="0.35">
      <c r="A100" s="88" t="s">
        <v>1251</v>
      </c>
    </row>
    <row r="101" spans="1:1" ht="17" x14ac:dyDescent="0.35">
      <c r="A101" s="88" t="s">
        <v>1252</v>
      </c>
    </row>
    <row r="102" spans="1:1" ht="17" x14ac:dyDescent="0.35">
      <c r="A102" s="88" t="s">
        <v>1253</v>
      </c>
    </row>
    <row r="103" spans="1:1" ht="17" x14ac:dyDescent="0.35">
      <c r="A103" s="88" t="s">
        <v>1254</v>
      </c>
    </row>
    <row r="104" spans="1:1" ht="34" x14ac:dyDescent="0.35">
      <c r="A104" s="88" t="s">
        <v>1255</v>
      </c>
    </row>
    <row r="105" spans="1:1" ht="17" x14ac:dyDescent="0.35">
      <c r="A105" s="85" t="s">
        <v>1256</v>
      </c>
    </row>
    <row r="106" spans="1:1" ht="17" x14ac:dyDescent="0.35">
      <c r="A106" s="88" t="s">
        <v>1257</v>
      </c>
    </row>
    <row r="107" spans="1:1" ht="17" x14ac:dyDescent="0.35">
      <c r="A107" s="88" t="s">
        <v>1258</v>
      </c>
    </row>
    <row r="108" spans="1:1" ht="17" x14ac:dyDescent="0.35">
      <c r="A108" s="88" t="s">
        <v>1259</v>
      </c>
    </row>
    <row r="109" spans="1:1" ht="17" x14ac:dyDescent="0.35">
      <c r="A109" s="88" t="s">
        <v>1260</v>
      </c>
    </row>
    <row r="110" spans="1:1" ht="17" x14ac:dyDescent="0.35">
      <c r="A110" s="88" t="s">
        <v>1261</v>
      </c>
    </row>
    <row r="111" spans="1:1" ht="17" x14ac:dyDescent="0.35">
      <c r="A111" s="88" t="s">
        <v>1262</v>
      </c>
    </row>
    <row r="112" spans="1:1" ht="17" x14ac:dyDescent="0.35">
      <c r="A112" s="93" t="s">
        <v>1263</v>
      </c>
    </row>
    <row r="113" spans="1:1" ht="17" x14ac:dyDescent="0.35">
      <c r="A113" s="88" t="s">
        <v>1264</v>
      </c>
    </row>
    <row r="114" spans="1:1" ht="17" x14ac:dyDescent="0.35">
      <c r="A114" s="85" t="s">
        <v>1265</v>
      </c>
    </row>
    <row r="115" spans="1:1" ht="17" x14ac:dyDescent="0.35">
      <c r="A115" s="88" t="s">
        <v>1266</v>
      </c>
    </row>
    <row r="116" spans="1:1" ht="17" x14ac:dyDescent="0.35">
      <c r="A116" s="88" t="s">
        <v>1267</v>
      </c>
    </row>
    <row r="117" spans="1:1" ht="17" x14ac:dyDescent="0.35">
      <c r="A117" s="85" t="s">
        <v>1268</v>
      </c>
    </row>
    <row r="118" spans="1:1" ht="17" x14ac:dyDescent="0.35">
      <c r="A118" s="88" t="s">
        <v>1269</v>
      </c>
    </row>
    <row r="119" spans="1:1" ht="17" x14ac:dyDescent="0.35">
      <c r="A119" s="88" t="s">
        <v>1270</v>
      </c>
    </row>
    <row r="120" spans="1:1" ht="17" x14ac:dyDescent="0.35">
      <c r="A120" s="88" t="s">
        <v>1271</v>
      </c>
    </row>
    <row r="121" spans="1:1" ht="17" x14ac:dyDescent="0.35">
      <c r="A121" s="93" t="s">
        <v>1272</v>
      </c>
    </row>
    <row r="122" spans="1:1" ht="17" x14ac:dyDescent="0.35">
      <c r="A122" s="85" t="s">
        <v>1273</v>
      </c>
    </row>
    <row r="123" spans="1:1" ht="17" x14ac:dyDescent="0.35">
      <c r="A123" s="85" t="s">
        <v>1274</v>
      </c>
    </row>
    <row r="124" spans="1:1" ht="17" x14ac:dyDescent="0.35">
      <c r="A124" s="88" t="s">
        <v>1275</v>
      </c>
    </row>
    <row r="125" spans="1:1" ht="17" x14ac:dyDescent="0.35">
      <c r="A125" s="88" t="s">
        <v>1276</v>
      </c>
    </row>
    <row r="126" spans="1:1" ht="17" x14ac:dyDescent="0.35">
      <c r="A126" s="88" t="s">
        <v>1277</v>
      </c>
    </row>
    <row r="127" spans="1:1" ht="17" x14ac:dyDescent="0.35">
      <c r="A127" s="88" t="s">
        <v>1278</v>
      </c>
    </row>
    <row r="128" spans="1:1" ht="17" x14ac:dyDescent="0.35">
      <c r="A128" s="88" t="s">
        <v>1279</v>
      </c>
    </row>
    <row r="129" spans="1:1" ht="17" x14ac:dyDescent="0.35">
      <c r="A129" s="93" t="s">
        <v>1280</v>
      </c>
    </row>
    <row r="130" spans="1:1" ht="34" x14ac:dyDescent="0.35">
      <c r="A130" s="88" t="s">
        <v>1281</v>
      </c>
    </row>
    <row r="131" spans="1:1" ht="68" x14ac:dyDescent="0.35">
      <c r="A131" s="88" t="s">
        <v>1282</v>
      </c>
    </row>
    <row r="132" spans="1:1" ht="34" x14ac:dyDescent="0.35">
      <c r="A132" s="88" t="s">
        <v>1283</v>
      </c>
    </row>
    <row r="133" spans="1:1" ht="17" x14ac:dyDescent="0.35">
      <c r="A133" s="93" t="s">
        <v>1284</v>
      </c>
    </row>
    <row r="134" spans="1:1" ht="34" x14ac:dyDescent="0.35">
      <c r="A134" s="85" t="s">
        <v>1285</v>
      </c>
    </row>
    <row r="135" spans="1:1" ht="17" x14ac:dyDescent="0.35">
      <c r="A135" s="85"/>
    </row>
    <row r="136" spans="1:1" ht="18.5" x14ac:dyDescent="0.35">
      <c r="A136" s="86" t="s">
        <v>1286</v>
      </c>
    </row>
    <row r="137" spans="1:1" ht="17" x14ac:dyDescent="0.35">
      <c r="A137" s="88" t="s">
        <v>1287</v>
      </c>
    </row>
    <row r="138" spans="1:1" ht="34" x14ac:dyDescent="0.35">
      <c r="A138" s="90" t="s">
        <v>1288</v>
      </c>
    </row>
    <row r="139" spans="1:1" ht="34" x14ac:dyDescent="0.35">
      <c r="A139" s="90" t="s">
        <v>1289</v>
      </c>
    </row>
    <row r="140" spans="1:1" ht="17" x14ac:dyDescent="0.35">
      <c r="A140" s="89" t="s">
        <v>1290</v>
      </c>
    </row>
    <row r="141" spans="1:1" ht="17" x14ac:dyDescent="0.35">
      <c r="A141" s="94" t="s">
        <v>1291</v>
      </c>
    </row>
    <row r="142" spans="1:1" ht="34" x14ac:dyDescent="0.4">
      <c r="A142" s="91" t="s">
        <v>1292</v>
      </c>
    </row>
    <row r="143" spans="1:1" ht="17" x14ac:dyDescent="0.35">
      <c r="A143" s="90" t="s">
        <v>1293</v>
      </c>
    </row>
    <row r="144" spans="1:1" ht="17" x14ac:dyDescent="0.35">
      <c r="A144" s="90" t="s">
        <v>1294</v>
      </c>
    </row>
    <row r="145" spans="1:1" ht="17" x14ac:dyDescent="0.35">
      <c r="A145" s="94" t="s">
        <v>1295</v>
      </c>
    </row>
    <row r="146" spans="1:1" ht="17" x14ac:dyDescent="0.35">
      <c r="A146" s="89" t="s">
        <v>1296</v>
      </c>
    </row>
    <row r="147" spans="1:1" ht="17" x14ac:dyDescent="0.35">
      <c r="A147" s="94" t="s">
        <v>1297</v>
      </c>
    </row>
    <row r="148" spans="1:1" ht="17" x14ac:dyDescent="0.35">
      <c r="A148" s="90" t="s">
        <v>1298</v>
      </c>
    </row>
    <row r="149" spans="1:1" ht="17" x14ac:dyDescent="0.35">
      <c r="A149" s="90" t="s">
        <v>1299</v>
      </c>
    </row>
    <row r="150" spans="1:1" ht="17" x14ac:dyDescent="0.35">
      <c r="A150" s="90" t="s">
        <v>1300</v>
      </c>
    </row>
    <row r="151" spans="1:1" ht="34" x14ac:dyDescent="0.35">
      <c r="A151" s="94" t="s">
        <v>1301</v>
      </c>
    </row>
    <row r="152" spans="1:1" ht="17" x14ac:dyDescent="0.35">
      <c r="A152" s="89" t="s">
        <v>1302</v>
      </c>
    </row>
    <row r="153" spans="1:1" ht="17" x14ac:dyDescent="0.35">
      <c r="A153" s="90" t="s">
        <v>1303</v>
      </c>
    </row>
    <row r="154" spans="1:1" ht="17" x14ac:dyDescent="0.35">
      <c r="A154" s="90" t="s">
        <v>1304</v>
      </c>
    </row>
    <row r="155" spans="1:1" ht="17" x14ac:dyDescent="0.35">
      <c r="A155" s="90" t="s">
        <v>1305</v>
      </c>
    </row>
    <row r="156" spans="1:1" ht="17" x14ac:dyDescent="0.35">
      <c r="A156" s="90" t="s">
        <v>1306</v>
      </c>
    </row>
    <row r="157" spans="1:1" ht="34" x14ac:dyDescent="0.35">
      <c r="A157" s="90" t="s">
        <v>1307</v>
      </c>
    </row>
    <row r="158" spans="1:1" ht="34" x14ac:dyDescent="0.35">
      <c r="A158" s="90" t="s">
        <v>1308</v>
      </c>
    </row>
    <row r="159" spans="1:1" ht="17" x14ac:dyDescent="0.35">
      <c r="A159" s="89" t="s">
        <v>1309</v>
      </c>
    </row>
    <row r="160" spans="1:1" ht="34" x14ac:dyDescent="0.35">
      <c r="A160" s="90" t="s">
        <v>1310</v>
      </c>
    </row>
    <row r="161" spans="1:1" ht="34" x14ac:dyDescent="0.35">
      <c r="A161" s="90" t="s">
        <v>1311</v>
      </c>
    </row>
    <row r="162" spans="1:1" ht="17" x14ac:dyDescent="0.35">
      <c r="A162" s="90" t="s">
        <v>1312</v>
      </c>
    </row>
    <row r="163" spans="1:1" ht="17" x14ac:dyDescent="0.35">
      <c r="A163" s="89" t="s">
        <v>1313</v>
      </c>
    </row>
    <row r="164" spans="1:1" ht="34" x14ac:dyDescent="0.4">
      <c r="A164" s="96" t="s">
        <v>1328</v>
      </c>
    </row>
    <row r="165" spans="1:1" ht="34" x14ac:dyDescent="0.35">
      <c r="A165" s="90" t="s">
        <v>1314</v>
      </c>
    </row>
    <row r="166" spans="1:1" ht="17" x14ac:dyDescent="0.35">
      <c r="A166" s="89" t="s">
        <v>1315</v>
      </c>
    </row>
    <row r="167" spans="1:1" ht="17" x14ac:dyDescent="0.35">
      <c r="A167" s="90" t="s">
        <v>1316</v>
      </c>
    </row>
    <row r="168" spans="1:1" ht="17" x14ac:dyDescent="0.35">
      <c r="A168" s="89" t="s">
        <v>1317</v>
      </c>
    </row>
    <row r="169" spans="1:1" ht="17" x14ac:dyDescent="0.4">
      <c r="A169" s="91" t="s">
        <v>1318</v>
      </c>
    </row>
    <row r="170" spans="1:1" ht="17" x14ac:dyDescent="0.4">
      <c r="A170" s="91"/>
    </row>
    <row r="171" spans="1:1" ht="17" x14ac:dyDescent="0.4">
      <c r="A171" s="91"/>
    </row>
    <row r="172" spans="1:1" ht="17" x14ac:dyDescent="0.4">
      <c r="A172" s="91"/>
    </row>
    <row r="173" spans="1:1" ht="17" x14ac:dyDescent="0.4">
      <c r="A173" s="91"/>
    </row>
    <row r="174" spans="1:1" ht="17" x14ac:dyDescent="0.4">
      <c r="A174" s="91"/>
    </row>
  </sheetData>
  <sheetProtection password="CA11"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opLeftCell="C14" zoomScaleNormal="100" workbookViewId="0">
      <selection activeCell="B21" sqref="B21"/>
    </sheetView>
  </sheetViews>
  <sheetFormatPr baseColWidth="10" defaultRowHeight="14.5" x14ac:dyDescent="0.35"/>
  <cols>
    <col min="2" max="2" width="31.81640625" bestFit="1" customWidth="1"/>
  </cols>
  <sheetData>
    <row r="2" spans="2:13" ht="15" thickBot="1" x14ac:dyDescent="0.4"/>
    <row r="3" spans="2:13" x14ac:dyDescent="0.35">
      <c r="B3" s="498"/>
      <c r="C3" s="499"/>
      <c r="D3" s="499"/>
      <c r="E3" s="499"/>
      <c r="F3" s="499"/>
      <c r="G3" s="499"/>
      <c r="H3" s="499"/>
      <c r="I3" s="499"/>
      <c r="J3" s="499"/>
      <c r="K3" s="499"/>
      <c r="L3" s="499"/>
      <c r="M3" s="500"/>
    </row>
    <row r="4" spans="2:13" x14ac:dyDescent="0.35">
      <c r="B4" s="440"/>
      <c r="C4" s="297"/>
      <c r="D4" s="297"/>
      <c r="E4" s="297"/>
      <c r="F4" s="297"/>
      <c r="G4" s="297"/>
      <c r="H4" s="297"/>
      <c r="I4" s="297"/>
      <c r="J4" s="297"/>
      <c r="K4" s="297"/>
      <c r="L4" s="297"/>
      <c r="M4" s="298"/>
    </row>
    <row r="5" spans="2:13" x14ac:dyDescent="0.35">
      <c r="B5" s="440"/>
      <c r="C5" s="297"/>
      <c r="D5" s="297"/>
      <c r="E5" s="297"/>
      <c r="F5" s="297"/>
      <c r="G5" s="297"/>
      <c r="H5" s="297"/>
      <c r="I5" s="297"/>
      <c r="J5" s="297"/>
      <c r="K5" s="297"/>
      <c r="L5" s="297"/>
      <c r="M5" s="298"/>
    </row>
    <row r="6" spans="2:13" x14ac:dyDescent="0.35">
      <c r="B6" s="440"/>
      <c r="C6" s="297"/>
      <c r="D6" s="297"/>
      <c r="E6" s="297"/>
      <c r="F6" s="297"/>
      <c r="G6" s="297"/>
      <c r="H6" s="297"/>
      <c r="I6" s="297"/>
      <c r="J6" s="297"/>
      <c r="K6" s="297"/>
      <c r="L6" s="297"/>
      <c r="M6" s="298"/>
    </row>
    <row r="7" spans="2:13" x14ac:dyDescent="0.35">
      <c r="B7" s="440"/>
      <c r="C7" s="297"/>
      <c r="D7" s="297"/>
      <c r="E7" s="297"/>
      <c r="F7" s="297"/>
      <c r="G7" s="297"/>
      <c r="H7" s="297"/>
      <c r="I7" s="297"/>
      <c r="J7" s="297"/>
      <c r="K7" s="297"/>
      <c r="L7" s="297"/>
      <c r="M7" s="298"/>
    </row>
    <row r="8" spans="2:13" x14ac:dyDescent="0.35">
      <c r="B8" s="440"/>
      <c r="C8" s="297"/>
      <c r="D8" s="297"/>
      <c r="E8" s="297"/>
      <c r="F8" s="297"/>
      <c r="G8" s="297"/>
      <c r="H8" s="297"/>
      <c r="I8" s="297"/>
      <c r="J8" s="297"/>
      <c r="K8" s="297"/>
      <c r="L8" s="297"/>
      <c r="M8" s="298"/>
    </row>
    <row r="9" spans="2:13" x14ac:dyDescent="0.35">
      <c r="B9" s="440"/>
      <c r="C9" s="297"/>
      <c r="D9" s="297"/>
      <c r="E9" s="297"/>
      <c r="F9" s="297"/>
      <c r="G9" s="297"/>
      <c r="H9" s="297"/>
      <c r="I9" s="297"/>
      <c r="J9" s="297"/>
      <c r="K9" s="297"/>
      <c r="L9" s="297"/>
      <c r="M9" s="298"/>
    </row>
    <row r="10" spans="2:13" x14ac:dyDescent="0.35">
      <c r="B10" s="440"/>
      <c r="C10" s="297"/>
      <c r="D10" s="297"/>
      <c r="E10" s="297"/>
      <c r="F10" s="297"/>
      <c r="G10" s="297"/>
      <c r="H10" s="297"/>
      <c r="I10" s="297"/>
      <c r="J10" s="297"/>
      <c r="K10" s="297"/>
      <c r="L10" s="297"/>
      <c r="M10" s="298"/>
    </row>
    <row r="11" spans="2:13" x14ac:dyDescent="0.35">
      <c r="B11" s="440"/>
      <c r="C11" s="297"/>
      <c r="D11" s="297"/>
      <c r="E11" s="297"/>
      <c r="F11" s="297"/>
      <c r="G11" s="297"/>
      <c r="H11" s="297"/>
      <c r="I11" s="297"/>
      <c r="J11" s="297"/>
      <c r="K11" s="297"/>
      <c r="L11" s="297"/>
      <c r="M11" s="298"/>
    </row>
    <row r="12" spans="2:13" x14ac:dyDescent="0.35">
      <c r="B12" s="440"/>
      <c r="C12" s="297"/>
      <c r="D12" s="297"/>
      <c r="E12" s="297"/>
      <c r="F12" s="297"/>
      <c r="G12" s="297"/>
      <c r="H12" s="297"/>
      <c r="I12" s="297"/>
      <c r="J12" s="297"/>
      <c r="K12" s="297"/>
      <c r="L12" s="297"/>
      <c r="M12" s="298"/>
    </row>
    <row r="13" spans="2:13" s="501" customFormat="1" ht="45" x14ac:dyDescent="0.9">
      <c r="B13" s="639" t="s">
        <v>1766</v>
      </c>
      <c r="C13" s="640"/>
      <c r="D13" s="640"/>
      <c r="E13" s="640"/>
      <c r="F13" s="640"/>
      <c r="G13" s="640"/>
      <c r="H13" s="640"/>
      <c r="I13" s="640"/>
      <c r="J13" s="640"/>
      <c r="K13" s="640"/>
      <c r="L13" s="640"/>
      <c r="M13" s="641"/>
    </row>
    <row r="14" spans="2:13" s="501" customFormat="1" ht="30" x14ac:dyDescent="0.6">
      <c r="B14" s="502"/>
      <c r="C14" s="503"/>
      <c r="D14" s="503"/>
      <c r="E14" s="503"/>
      <c r="F14" s="503"/>
      <c r="G14" s="503"/>
      <c r="H14" s="503"/>
      <c r="I14" s="503"/>
      <c r="J14" s="503"/>
      <c r="K14" s="503"/>
      <c r="L14" s="503"/>
      <c r="M14" s="504"/>
    </row>
    <row r="15" spans="2:13" s="501" customFormat="1" ht="35" x14ac:dyDescent="0.7">
      <c r="B15" s="642" t="s">
        <v>1767</v>
      </c>
      <c r="C15" s="643"/>
      <c r="D15" s="643"/>
      <c r="E15" s="643"/>
      <c r="F15" s="643"/>
      <c r="G15" s="643"/>
      <c r="H15" s="643"/>
      <c r="I15" s="643"/>
      <c r="J15" s="643"/>
      <c r="K15" s="643"/>
      <c r="L15" s="643"/>
      <c r="M15" s="644"/>
    </row>
    <row r="16" spans="2:13" s="505" customFormat="1" ht="28" x14ac:dyDescent="0.6">
      <c r="B16" s="645" t="s">
        <v>1768</v>
      </c>
      <c r="C16" s="646"/>
      <c r="D16" s="646"/>
      <c r="E16" s="646"/>
      <c r="F16" s="646"/>
      <c r="G16" s="646"/>
      <c r="H16" s="646"/>
      <c r="I16" s="646"/>
      <c r="J16" s="646"/>
      <c r="K16" s="646"/>
      <c r="L16" s="646"/>
      <c r="M16" s="647"/>
    </row>
    <row r="17" spans="2:13" s="505" customFormat="1" ht="23" x14ac:dyDescent="0.5">
      <c r="B17" s="506"/>
      <c r="C17" s="507"/>
      <c r="D17" s="507"/>
      <c r="E17" s="507"/>
      <c r="F17" s="507"/>
      <c r="G17" s="507"/>
      <c r="H17" s="507"/>
      <c r="I17" s="507"/>
      <c r="J17" s="507"/>
      <c r="K17" s="507"/>
      <c r="L17" s="507"/>
      <c r="M17" s="508"/>
    </row>
    <row r="18" spans="2:13" s="505" customFormat="1" ht="23" x14ac:dyDescent="0.5">
      <c r="B18" s="506"/>
      <c r="C18" s="507"/>
      <c r="D18" s="507"/>
      <c r="E18" s="507"/>
      <c r="F18" s="507"/>
      <c r="G18" s="507"/>
      <c r="H18" s="507"/>
      <c r="I18" s="507"/>
      <c r="J18" s="507"/>
      <c r="K18" s="507"/>
      <c r="L18" s="507"/>
      <c r="M18" s="508"/>
    </row>
    <row r="19" spans="2:13" s="505" customFormat="1" ht="23" x14ac:dyDescent="0.5">
      <c r="B19" s="506"/>
      <c r="C19" s="507"/>
      <c r="D19" s="507"/>
      <c r="E19" s="507"/>
      <c r="F19" s="507"/>
      <c r="G19" s="507"/>
      <c r="H19" s="507"/>
      <c r="I19" s="507"/>
      <c r="J19" s="507"/>
      <c r="K19" s="507"/>
      <c r="L19" s="507"/>
      <c r="M19" s="508"/>
    </row>
    <row r="20" spans="2:13" s="501" customFormat="1" ht="30" x14ac:dyDescent="0.6">
      <c r="B20" s="648">
        <v>44104</v>
      </c>
      <c r="C20" s="649"/>
      <c r="D20" s="649"/>
      <c r="E20" s="649"/>
      <c r="F20" s="649"/>
      <c r="G20" s="649"/>
      <c r="H20" s="649"/>
      <c r="I20" s="649"/>
      <c r="J20" s="649"/>
      <c r="K20" s="649"/>
      <c r="L20" s="649"/>
      <c r="M20" s="650"/>
    </row>
    <row r="21" spans="2:13" s="501" customFormat="1" x14ac:dyDescent="0.35">
      <c r="B21" s="509"/>
      <c r="C21" s="503"/>
      <c r="D21" s="503"/>
      <c r="E21" s="503"/>
      <c r="F21" s="503"/>
      <c r="G21" s="503"/>
      <c r="H21" s="503"/>
      <c r="I21" s="503"/>
      <c r="J21" s="503"/>
      <c r="K21" s="503"/>
      <c r="L21" s="503"/>
      <c r="M21" s="504"/>
    </row>
    <row r="22" spans="2:13" x14ac:dyDescent="0.35">
      <c r="B22" s="440"/>
      <c r="C22" s="297"/>
      <c r="D22" s="297"/>
      <c r="E22" s="297"/>
      <c r="F22" s="297"/>
      <c r="G22" s="297"/>
      <c r="H22" s="297"/>
      <c r="I22" s="297"/>
      <c r="J22" s="297"/>
      <c r="K22" s="297"/>
      <c r="L22" s="297"/>
      <c r="M22" s="298"/>
    </row>
    <row r="23" spans="2:13" x14ac:dyDescent="0.35">
      <c r="B23" s="440"/>
      <c r="C23" s="297"/>
      <c r="D23" s="297"/>
      <c r="E23" s="297"/>
      <c r="F23" s="297"/>
      <c r="G23" s="297"/>
      <c r="H23" s="297"/>
      <c r="I23" s="297"/>
      <c r="J23" s="297"/>
      <c r="K23" s="297"/>
      <c r="L23" s="297"/>
      <c r="M23" s="298"/>
    </row>
    <row r="24" spans="2:13" x14ac:dyDescent="0.35">
      <c r="B24" s="440"/>
      <c r="C24" s="297"/>
      <c r="D24" s="297"/>
      <c r="E24" s="297"/>
      <c r="F24" s="297"/>
      <c r="G24" s="297"/>
      <c r="H24" s="297"/>
      <c r="I24" s="297"/>
      <c r="J24" s="297"/>
      <c r="K24" s="297"/>
      <c r="L24" s="297"/>
      <c r="M24" s="298"/>
    </row>
    <row r="25" spans="2:13" ht="15" thickBot="1" x14ac:dyDescent="0.4">
      <c r="B25" s="510"/>
      <c r="C25" s="377"/>
      <c r="D25" s="377"/>
      <c r="E25" s="377"/>
      <c r="F25" s="377"/>
      <c r="G25" s="377"/>
      <c r="H25" s="377"/>
      <c r="I25" s="377"/>
      <c r="J25" s="377"/>
      <c r="K25" s="377"/>
      <c r="L25" s="377"/>
      <c r="M25" s="378"/>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B187" zoomScale="98" zoomScaleNormal="60" workbookViewId="0">
      <selection activeCell="G194" sqref="G194"/>
    </sheetView>
  </sheetViews>
  <sheetFormatPr baseColWidth="10" defaultRowHeight="14.5" x14ac:dyDescent="0.35"/>
  <cols>
    <col min="1" max="1" width="3.453125" customWidth="1"/>
    <col min="3" max="3" width="23.7265625" customWidth="1"/>
    <col min="4" max="4" width="23.54296875" customWidth="1"/>
    <col min="5" max="5" width="14.81640625" customWidth="1"/>
    <col min="6" max="6" width="15.81640625" customWidth="1"/>
    <col min="7" max="7" width="17" customWidth="1"/>
    <col min="8" max="9" width="15.81640625" customWidth="1"/>
  </cols>
  <sheetData>
    <row r="1" spans="2:12" ht="15" thickBot="1" x14ac:dyDescent="0.4"/>
    <row r="2" spans="2:12" x14ac:dyDescent="0.35">
      <c r="B2" s="144"/>
      <c r="C2" s="145" t="s">
        <v>1510</v>
      </c>
      <c r="D2" s="146"/>
      <c r="E2" s="146"/>
      <c r="F2" s="146"/>
      <c r="G2" s="146"/>
      <c r="H2" s="146"/>
      <c r="I2" s="146"/>
      <c r="J2" s="146"/>
      <c r="K2" s="146"/>
      <c r="L2" s="147"/>
    </row>
    <row r="3" spans="2:12" x14ac:dyDescent="0.35">
      <c r="B3" s="148"/>
      <c r="C3" s="149"/>
      <c r="D3" s="149"/>
      <c r="E3" s="149"/>
      <c r="F3" s="149"/>
      <c r="G3" s="149"/>
      <c r="H3" s="149"/>
      <c r="I3" s="149"/>
      <c r="J3" s="149"/>
      <c r="K3" s="149"/>
      <c r="L3" s="150"/>
    </row>
    <row r="4" spans="2:12" x14ac:dyDescent="0.35">
      <c r="B4" s="148"/>
      <c r="C4" s="151" t="s">
        <v>1511</v>
      </c>
      <c r="D4" s="654" t="s">
        <v>1334</v>
      </c>
      <c r="E4" s="655"/>
      <c r="F4" s="656"/>
      <c r="G4" s="149"/>
      <c r="H4" s="149"/>
      <c r="I4" s="149"/>
      <c r="J4" s="149"/>
      <c r="K4" s="149"/>
      <c r="L4" s="150"/>
    </row>
    <row r="5" spans="2:12" x14ac:dyDescent="0.35">
      <c r="B5" s="148"/>
      <c r="C5" s="151" t="s">
        <v>1381</v>
      </c>
      <c r="D5" s="152">
        <v>44104</v>
      </c>
      <c r="E5" s="149"/>
      <c r="F5" s="149"/>
      <c r="G5" s="149"/>
      <c r="H5" s="149"/>
      <c r="I5" s="149"/>
      <c r="J5" s="149"/>
      <c r="K5" s="149"/>
      <c r="L5" s="150"/>
    </row>
    <row r="6" spans="2:12" x14ac:dyDescent="0.35">
      <c r="B6" s="148"/>
      <c r="C6" s="149"/>
      <c r="D6" s="149"/>
      <c r="E6" s="149"/>
      <c r="F6" s="149"/>
      <c r="G6" s="149"/>
      <c r="H6" s="149"/>
      <c r="I6" s="149"/>
      <c r="J6" s="149"/>
      <c r="K6" s="149"/>
      <c r="L6" s="150"/>
    </row>
    <row r="7" spans="2:12" x14ac:dyDescent="0.35">
      <c r="B7" s="148"/>
      <c r="C7" s="149"/>
      <c r="D7" s="153"/>
      <c r="E7" s="149"/>
      <c r="F7" s="149"/>
      <c r="G7" s="149"/>
      <c r="H7" s="149"/>
      <c r="I7" s="149"/>
      <c r="J7" s="149"/>
      <c r="K7" s="149"/>
      <c r="L7" s="150"/>
    </row>
    <row r="8" spans="2:12" x14ac:dyDescent="0.35">
      <c r="B8" s="154">
        <v>1</v>
      </c>
      <c r="C8" s="155" t="s">
        <v>1512</v>
      </c>
      <c r="D8" s="156"/>
      <c r="E8" s="156"/>
      <c r="F8" s="156"/>
      <c r="G8" s="156"/>
      <c r="H8" s="156"/>
      <c r="I8" s="156"/>
      <c r="J8" s="156"/>
      <c r="K8" s="156"/>
      <c r="L8" s="157"/>
    </row>
    <row r="9" spans="2:12" x14ac:dyDescent="0.35">
      <c r="B9" s="148"/>
      <c r="C9" s="149"/>
      <c r="D9" s="149"/>
      <c r="E9" s="149"/>
      <c r="F9" s="149"/>
      <c r="G9" s="149"/>
      <c r="H9" s="149"/>
      <c r="I9" s="149"/>
      <c r="J9" s="149"/>
      <c r="K9" s="149"/>
      <c r="L9" s="150"/>
    </row>
    <row r="10" spans="2:12" x14ac:dyDescent="0.35">
      <c r="B10" s="148"/>
      <c r="C10" s="149"/>
      <c r="D10" s="149"/>
      <c r="E10" s="149"/>
      <c r="F10" s="149"/>
      <c r="G10" s="149"/>
      <c r="H10" s="149"/>
      <c r="I10" s="149"/>
      <c r="J10" s="149"/>
      <c r="K10" s="149"/>
      <c r="L10" s="150"/>
    </row>
    <row r="11" spans="2:12" x14ac:dyDescent="0.35">
      <c r="B11" s="148" t="s">
        <v>1382</v>
      </c>
      <c r="C11" s="158" t="s">
        <v>1383</v>
      </c>
      <c r="D11" s="159"/>
      <c r="E11" s="160"/>
      <c r="F11" s="161" t="s">
        <v>1513</v>
      </c>
      <c r="G11" s="162"/>
      <c r="H11" s="162"/>
      <c r="I11" s="163"/>
      <c r="J11" s="149"/>
      <c r="K11" s="149"/>
      <c r="L11" s="150"/>
    </row>
    <row r="12" spans="2:12" x14ac:dyDescent="0.35">
      <c r="B12" s="148"/>
      <c r="C12" s="164" t="s">
        <v>1384</v>
      </c>
      <c r="D12" s="165"/>
      <c r="E12" s="166"/>
      <c r="F12" s="161" t="s">
        <v>1514</v>
      </c>
      <c r="G12" s="162"/>
      <c r="H12" s="162"/>
      <c r="I12" s="163"/>
      <c r="J12" s="149"/>
      <c r="K12" s="149"/>
      <c r="L12" s="150"/>
    </row>
    <row r="13" spans="2:12" x14ac:dyDescent="0.35">
      <c r="B13" s="148"/>
      <c r="C13" s="167" t="s">
        <v>1385</v>
      </c>
      <c r="D13" s="168"/>
      <c r="E13" s="169"/>
      <c r="F13" s="170" t="s">
        <v>1515</v>
      </c>
      <c r="G13" s="171"/>
      <c r="H13" s="171"/>
      <c r="I13" s="172"/>
      <c r="J13" s="149"/>
      <c r="K13" s="149"/>
      <c r="L13" s="150"/>
    </row>
    <row r="14" spans="2:12" x14ac:dyDescent="0.35">
      <c r="B14" s="148"/>
      <c r="C14" s="173"/>
      <c r="D14" s="173"/>
      <c r="E14" s="173"/>
      <c r="F14" s="173"/>
      <c r="G14" s="174"/>
      <c r="H14" s="149"/>
      <c r="I14" s="149"/>
      <c r="J14" s="149"/>
      <c r="K14" s="149"/>
      <c r="L14" s="150"/>
    </row>
    <row r="15" spans="2:12" x14ac:dyDescent="0.35">
      <c r="B15" s="148"/>
      <c r="C15" s="173"/>
      <c r="D15" s="173"/>
      <c r="E15" s="173"/>
      <c r="F15" s="173"/>
      <c r="G15" s="174"/>
      <c r="H15" s="149"/>
      <c r="I15" s="149"/>
      <c r="J15" s="149"/>
      <c r="K15" s="149"/>
      <c r="L15" s="150"/>
    </row>
    <row r="16" spans="2:12" x14ac:dyDescent="0.35">
      <c r="B16" s="148" t="s">
        <v>1386</v>
      </c>
      <c r="C16" s="173"/>
      <c r="D16" s="173"/>
      <c r="E16" s="173"/>
      <c r="F16" s="173"/>
      <c r="G16" s="175" t="s">
        <v>1387</v>
      </c>
      <c r="H16" s="176" t="s">
        <v>1388</v>
      </c>
      <c r="I16" s="177" t="s">
        <v>1389</v>
      </c>
      <c r="J16" s="149"/>
      <c r="K16" s="149"/>
      <c r="L16" s="150"/>
    </row>
    <row r="17" spans="2:12" x14ac:dyDescent="0.35">
      <c r="B17" s="148"/>
      <c r="C17" s="158"/>
      <c r="D17" s="159"/>
      <c r="E17" s="159"/>
      <c r="F17" s="178" t="s">
        <v>1391</v>
      </c>
      <c r="G17" s="179" t="s">
        <v>1913</v>
      </c>
      <c r="H17" s="180"/>
      <c r="I17" s="181" t="s">
        <v>1517</v>
      </c>
      <c r="J17" s="182"/>
      <c r="K17" s="149"/>
      <c r="L17" s="150"/>
    </row>
    <row r="18" spans="2:12" x14ac:dyDescent="0.35">
      <c r="B18" s="148"/>
      <c r="C18" s="183" t="s">
        <v>1390</v>
      </c>
      <c r="D18" s="184"/>
      <c r="E18" s="184"/>
      <c r="F18" s="185" t="s">
        <v>1392</v>
      </c>
      <c r="G18" s="186" t="s">
        <v>1912</v>
      </c>
      <c r="H18" s="187"/>
      <c r="I18" s="181" t="s">
        <v>1921</v>
      </c>
      <c r="J18" s="182"/>
      <c r="K18" s="149"/>
      <c r="L18" s="150"/>
    </row>
    <row r="19" spans="2:12" x14ac:dyDescent="0.35">
      <c r="B19" s="148"/>
      <c r="C19" s="183"/>
      <c r="D19" s="184"/>
      <c r="E19" s="184"/>
      <c r="F19" s="188" t="s">
        <v>1762</v>
      </c>
      <c r="G19" s="189" t="s">
        <v>1763</v>
      </c>
      <c r="H19" s="190"/>
      <c r="I19" s="181" t="s">
        <v>1517</v>
      </c>
      <c r="J19" s="182"/>
      <c r="K19" s="149"/>
      <c r="L19" s="150"/>
    </row>
    <row r="20" spans="2:12" x14ac:dyDescent="0.35">
      <c r="B20" s="148"/>
      <c r="C20" s="167"/>
      <c r="D20" s="168"/>
      <c r="E20" s="168"/>
      <c r="F20" s="188" t="s">
        <v>1393</v>
      </c>
      <c r="G20" s="189" t="s">
        <v>1516</v>
      </c>
      <c r="H20" s="190"/>
      <c r="I20" s="187" t="s">
        <v>1921</v>
      </c>
      <c r="J20" s="182"/>
      <c r="K20" s="149"/>
      <c r="L20" s="150"/>
    </row>
    <row r="21" spans="2:12" x14ac:dyDescent="0.35">
      <c r="B21" s="148"/>
      <c r="C21" s="173"/>
      <c r="D21" s="173"/>
      <c r="E21" s="173"/>
      <c r="F21" s="173"/>
      <c r="G21" s="182"/>
      <c r="H21" s="182"/>
      <c r="I21" s="182"/>
      <c r="J21" s="149"/>
      <c r="K21" s="149"/>
      <c r="L21" s="150"/>
    </row>
    <row r="22" spans="2:12" x14ac:dyDescent="0.35">
      <c r="B22" s="148"/>
      <c r="C22" s="173"/>
      <c r="D22" s="173"/>
      <c r="E22" s="173"/>
      <c r="F22" s="173"/>
      <c r="G22" s="182"/>
      <c r="H22" s="182"/>
      <c r="I22" s="182"/>
      <c r="J22" s="149"/>
      <c r="K22" s="149"/>
      <c r="L22" s="150"/>
    </row>
    <row r="23" spans="2:12" x14ac:dyDescent="0.35">
      <c r="B23" s="148" t="s">
        <v>1394</v>
      </c>
      <c r="C23" s="149"/>
      <c r="D23" s="149"/>
      <c r="E23" s="149"/>
      <c r="F23" s="149"/>
      <c r="G23" s="176" t="s">
        <v>1387</v>
      </c>
      <c r="H23" s="176" t="s">
        <v>1395</v>
      </c>
      <c r="I23" s="176" t="s">
        <v>1389</v>
      </c>
      <c r="J23" s="149"/>
      <c r="K23" s="149"/>
      <c r="L23" s="150"/>
    </row>
    <row r="24" spans="2:12" x14ac:dyDescent="0.35">
      <c r="B24" s="191"/>
      <c r="C24" s="158"/>
      <c r="D24" s="159"/>
      <c r="E24" s="159"/>
      <c r="F24" s="185" t="s">
        <v>1392</v>
      </c>
      <c r="G24" s="179" t="s">
        <v>1518</v>
      </c>
      <c r="H24" s="187"/>
      <c r="I24" s="187"/>
      <c r="J24" s="149"/>
      <c r="K24" s="149"/>
      <c r="L24" s="150"/>
    </row>
    <row r="25" spans="2:12" x14ac:dyDescent="0.35">
      <c r="B25" s="148"/>
      <c r="C25" s="183" t="s">
        <v>1396</v>
      </c>
      <c r="D25" s="184"/>
      <c r="E25" s="184"/>
      <c r="F25" s="188" t="s">
        <v>1762</v>
      </c>
      <c r="G25" s="186" t="s">
        <v>1518</v>
      </c>
      <c r="H25" s="187"/>
      <c r="I25" s="187"/>
      <c r="J25" s="149"/>
      <c r="K25" s="149"/>
      <c r="L25" s="150"/>
    </row>
    <row r="26" spans="2:12" x14ac:dyDescent="0.35">
      <c r="B26" s="148"/>
      <c r="C26" s="167"/>
      <c r="D26" s="168"/>
      <c r="E26" s="168"/>
      <c r="F26" s="188" t="s">
        <v>1393</v>
      </c>
      <c r="G26" s="189" t="s">
        <v>1518</v>
      </c>
      <c r="H26" s="187"/>
      <c r="I26" s="187"/>
      <c r="J26" s="149"/>
      <c r="K26" s="149"/>
      <c r="L26" s="150"/>
    </row>
    <row r="27" spans="2:12" x14ac:dyDescent="0.35">
      <c r="B27" s="148"/>
      <c r="C27" s="173"/>
      <c r="D27" s="173"/>
      <c r="E27" s="173"/>
      <c r="F27" s="173"/>
      <c r="G27" s="182"/>
      <c r="H27" s="182"/>
      <c r="I27" s="182"/>
      <c r="J27" s="149"/>
      <c r="K27" s="149"/>
      <c r="L27" s="150"/>
    </row>
    <row r="28" spans="2:12" x14ac:dyDescent="0.35">
      <c r="B28" s="148"/>
      <c r="C28" s="173"/>
      <c r="D28" s="173"/>
      <c r="E28" s="173"/>
      <c r="F28" s="173"/>
      <c r="G28" s="182"/>
      <c r="H28" s="182"/>
      <c r="I28" s="182"/>
      <c r="J28" s="149"/>
      <c r="K28" s="149"/>
      <c r="L28" s="150"/>
    </row>
    <row r="29" spans="2:12" x14ac:dyDescent="0.35">
      <c r="B29" s="148"/>
      <c r="C29" s="173" t="s">
        <v>1914</v>
      </c>
      <c r="D29" s="173"/>
      <c r="E29" s="173"/>
      <c r="F29" s="176" t="s">
        <v>1398</v>
      </c>
      <c r="G29" s="173"/>
      <c r="H29" s="149"/>
      <c r="I29" s="149"/>
      <c r="J29" s="149"/>
      <c r="K29" s="149"/>
      <c r="L29" s="150"/>
    </row>
    <row r="30" spans="2:12" x14ac:dyDescent="0.35">
      <c r="B30" s="148" t="s">
        <v>1397</v>
      </c>
      <c r="C30" s="158" t="s">
        <v>1519</v>
      </c>
      <c r="D30" s="192"/>
      <c r="E30" s="193">
        <v>0.155</v>
      </c>
      <c r="F30" s="194">
        <v>44012</v>
      </c>
      <c r="G30" s="195"/>
      <c r="H30" s="149"/>
      <c r="I30" s="149"/>
      <c r="J30" s="149"/>
      <c r="K30" s="149"/>
      <c r="L30" s="150"/>
    </row>
    <row r="31" spans="2:12" x14ac:dyDescent="0.35">
      <c r="B31" s="148"/>
      <c r="C31" s="183" t="s">
        <v>1520</v>
      </c>
      <c r="D31" s="196"/>
      <c r="E31" s="193">
        <v>0.124</v>
      </c>
      <c r="F31" s="194">
        <v>44012</v>
      </c>
      <c r="G31" s="195"/>
      <c r="H31" s="149"/>
      <c r="I31" s="149"/>
      <c r="J31" s="149"/>
      <c r="K31" s="149"/>
      <c r="L31" s="150"/>
    </row>
    <row r="32" spans="2:12" x14ac:dyDescent="0.35">
      <c r="B32" s="148"/>
      <c r="C32" s="183" t="s">
        <v>1521</v>
      </c>
      <c r="D32" s="196"/>
      <c r="E32" s="197">
        <v>0.25700000000000001</v>
      </c>
      <c r="F32" s="194">
        <v>44012</v>
      </c>
      <c r="G32" s="195"/>
      <c r="H32" s="149"/>
      <c r="I32" s="149"/>
      <c r="J32" s="149"/>
      <c r="K32" s="149"/>
      <c r="L32" s="150"/>
    </row>
    <row r="33" spans="2:12" x14ac:dyDescent="0.35">
      <c r="B33" s="148"/>
      <c r="C33" s="167" t="s">
        <v>1522</v>
      </c>
      <c r="D33" s="198"/>
      <c r="E33" s="193">
        <v>0.25700000000000001</v>
      </c>
      <c r="F33" s="194">
        <v>44012</v>
      </c>
      <c r="G33" s="195"/>
      <c r="H33" s="149"/>
      <c r="I33" s="149"/>
      <c r="J33" s="149"/>
      <c r="K33" s="149"/>
      <c r="L33" s="150"/>
    </row>
    <row r="34" spans="2:12" x14ac:dyDescent="0.35">
      <c r="B34" s="148"/>
      <c r="C34" s="149"/>
      <c r="D34" s="149"/>
      <c r="E34" s="149"/>
      <c r="F34" s="149"/>
      <c r="G34" s="149"/>
      <c r="H34" s="149"/>
      <c r="I34" s="149"/>
      <c r="J34" s="149"/>
      <c r="K34" s="149"/>
      <c r="L34" s="150"/>
    </row>
    <row r="35" spans="2:12" x14ac:dyDescent="0.35">
      <c r="B35" s="148"/>
      <c r="C35" s="149"/>
      <c r="D35" s="149"/>
      <c r="E35" s="149"/>
      <c r="F35" s="149"/>
      <c r="G35" s="149"/>
      <c r="H35" s="149"/>
      <c r="I35" s="149"/>
      <c r="J35" s="149"/>
      <c r="K35" s="149"/>
      <c r="L35" s="150"/>
    </row>
    <row r="36" spans="2:12" x14ac:dyDescent="0.35">
      <c r="B36" s="154">
        <v>2</v>
      </c>
      <c r="C36" s="155" t="s">
        <v>1399</v>
      </c>
      <c r="D36" s="156"/>
      <c r="E36" s="156"/>
      <c r="F36" s="156"/>
      <c r="G36" s="156"/>
      <c r="H36" s="156"/>
      <c r="I36" s="156"/>
      <c r="J36" s="156"/>
      <c r="K36" s="156"/>
      <c r="L36" s="157"/>
    </row>
    <row r="37" spans="2:12" x14ac:dyDescent="0.35">
      <c r="B37" s="199"/>
      <c r="C37" s="149"/>
      <c r="D37" s="149"/>
      <c r="E37" s="149"/>
      <c r="F37" s="149"/>
      <c r="G37" s="149"/>
      <c r="H37" s="149"/>
      <c r="I37" s="149"/>
      <c r="J37" s="149"/>
      <c r="K37" s="149"/>
      <c r="L37" s="150"/>
    </row>
    <row r="38" spans="2:12" x14ac:dyDescent="0.35">
      <c r="B38" s="199"/>
      <c r="C38" s="149"/>
      <c r="D38" s="149"/>
      <c r="E38" s="149"/>
      <c r="F38" s="149"/>
      <c r="G38" s="149"/>
      <c r="H38" s="149"/>
      <c r="I38" s="149"/>
      <c r="J38" s="149"/>
      <c r="K38" s="149"/>
      <c r="L38" s="150"/>
    </row>
    <row r="39" spans="2:12" x14ac:dyDescent="0.35">
      <c r="B39" s="199" t="s">
        <v>1400</v>
      </c>
      <c r="C39" s="200" t="s">
        <v>1523</v>
      </c>
      <c r="D39" s="201"/>
      <c r="E39" s="201"/>
      <c r="F39" s="201"/>
      <c r="G39" s="201"/>
      <c r="H39" s="201"/>
      <c r="I39" s="201"/>
      <c r="J39" s="201"/>
      <c r="K39" s="201"/>
      <c r="L39" s="202"/>
    </row>
    <row r="40" spans="2:12" x14ac:dyDescent="0.35">
      <c r="B40" s="199"/>
      <c r="C40" s="200"/>
      <c r="D40" s="201"/>
      <c r="E40" s="201"/>
      <c r="F40" s="201"/>
      <c r="G40" s="201"/>
      <c r="H40" s="201"/>
      <c r="I40" s="201"/>
      <c r="J40" s="201"/>
      <c r="K40" s="201"/>
      <c r="L40" s="202"/>
    </row>
    <row r="41" spans="2:12" x14ac:dyDescent="0.35">
      <c r="B41" s="199"/>
      <c r="C41" s="158" t="s">
        <v>1524</v>
      </c>
      <c r="D41" s="159"/>
      <c r="E41" s="159"/>
      <c r="F41" s="657" t="s">
        <v>1334</v>
      </c>
      <c r="G41" s="658"/>
      <c r="H41" s="658"/>
      <c r="I41" s="149"/>
      <c r="J41" s="149"/>
      <c r="K41" s="149"/>
      <c r="L41" s="150"/>
    </row>
    <row r="42" spans="2:12" x14ac:dyDescent="0.35">
      <c r="B42" s="199"/>
      <c r="C42" s="164" t="s">
        <v>1525</v>
      </c>
      <c r="D42" s="165"/>
      <c r="E42" s="165"/>
      <c r="F42" s="657" t="s">
        <v>553</v>
      </c>
      <c r="G42" s="658"/>
      <c r="H42" s="658"/>
      <c r="I42" s="149"/>
      <c r="J42" s="149"/>
      <c r="K42" s="149"/>
      <c r="L42" s="150"/>
    </row>
    <row r="43" spans="2:12" x14ac:dyDescent="0.35">
      <c r="B43" s="199"/>
      <c r="C43" s="164" t="s">
        <v>1526</v>
      </c>
      <c r="D43" s="165"/>
      <c r="E43" s="165"/>
      <c r="F43" s="657" t="s">
        <v>1335</v>
      </c>
      <c r="G43" s="658"/>
      <c r="H43" s="658"/>
      <c r="I43" s="149"/>
      <c r="J43" s="149"/>
      <c r="K43" s="149"/>
      <c r="L43" s="150"/>
    </row>
    <row r="44" spans="2:12" x14ac:dyDescent="0.35">
      <c r="B44" s="199"/>
      <c r="C44" s="173"/>
      <c r="D44" s="173"/>
      <c r="E44" s="173"/>
      <c r="F44" s="174"/>
      <c r="G44" s="149"/>
      <c r="H44" s="149"/>
      <c r="I44" s="149"/>
      <c r="J44" s="149"/>
      <c r="K44" s="149"/>
      <c r="L44" s="150"/>
    </row>
    <row r="45" spans="2:12" x14ac:dyDescent="0.35">
      <c r="B45" s="199"/>
      <c r="C45" s="164" t="s">
        <v>1527</v>
      </c>
      <c r="D45" s="165"/>
      <c r="E45" s="166"/>
      <c r="F45" s="651" t="s">
        <v>1338</v>
      </c>
      <c r="G45" s="652"/>
      <c r="H45" s="652"/>
      <c r="I45" s="653"/>
      <c r="J45" s="149"/>
      <c r="K45" s="149"/>
      <c r="L45" s="150"/>
    </row>
    <row r="46" spans="2:12" x14ac:dyDescent="0.35">
      <c r="B46" s="199"/>
      <c r="C46" s="183" t="s">
        <v>1528</v>
      </c>
      <c r="D46" s="184"/>
      <c r="E46" s="203"/>
      <c r="F46" s="651" t="s">
        <v>1336</v>
      </c>
      <c r="G46" s="652"/>
      <c r="H46" s="652"/>
      <c r="I46" s="653"/>
      <c r="J46" s="149"/>
      <c r="K46" s="149"/>
      <c r="L46" s="150"/>
    </row>
    <row r="47" spans="2:12" x14ac:dyDescent="0.35">
      <c r="B47" s="199"/>
      <c r="C47" s="164" t="s">
        <v>1529</v>
      </c>
      <c r="D47" s="165"/>
      <c r="E47" s="166"/>
      <c r="F47" s="651" t="s">
        <v>1336</v>
      </c>
      <c r="G47" s="652"/>
      <c r="H47" s="652"/>
      <c r="I47" s="653"/>
      <c r="J47" s="149"/>
      <c r="K47" s="149"/>
      <c r="L47" s="150"/>
    </row>
    <row r="48" spans="2:12" x14ac:dyDescent="0.35">
      <c r="B48" s="199"/>
      <c r="C48" s="173"/>
      <c r="D48" s="149"/>
      <c r="E48" s="149"/>
      <c r="F48" s="149"/>
      <c r="G48" s="149"/>
      <c r="H48" s="149"/>
      <c r="I48" s="149"/>
      <c r="J48" s="149"/>
      <c r="K48" s="149"/>
      <c r="L48" s="150"/>
    </row>
    <row r="49" spans="2:12" x14ac:dyDescent="0.35">
      <c r="B49" s="199"/>
      <c r="C49" s="173"/>
      <c r="D49" s="149"/>
      <c r="E49" s="149"/>
      <c r="F49" s="149"/>
      <c r="G49" s="149"/>
      <c r="H49" s="149"/>
      <c r="I49" s="149"/>
      <c r="J49" s="149"/>
      <c r="K49" s="149"/>
      <c r="L49" s="150"/>
    </row>
    <row r="50" spans="2:12" x14ac:dyDescent="0.35">
      <c r="B50" s="199" t="s">
        <v>1408</v>
      </c>
      <c r="C50" s="200" t="s">
        <v>1401</v>
      </c>
      <c r="D50" s="201"/>
      <c r="E50" s="201"/>
      <c r="F50" s="201"/>
      <c r="G50" s="201"/>
      <c r="H50" s="201"/>
      <c r="I50" s="201"/>
      <c r="J50" s="201"/>
      <c r="K50" s="201"/>
      <c r="L50" s="202"/>
    </row>
    <row r="51" spans="2:12" x14ac:dyDescent="0.35">
      <c r="B51" s="199"/>
      <c r="C51" s="200"/>
      <c r="D51" s="204"/>
      <c r="E51" s="201"/>
      <c r="F51" s="201"/>
      <c r="G51" s="201"/>
      <c r="H51" s="201"/>
      <c r="I51" s="201"/>
      <c r="J51" s="201"/>
      <c r="K51" s="201"/>
      <c r="L51" s="202"/>
    </row>
    <row r="52" spans="2:12" x14ac:dyDescent="0.35">
      <c r="B52" s="199"/>
      <c r="C52" s="200"/>
      <c r="D52" s="173"/>
      <c r="E52" s="201"/>
      <c r="F52" s="205" t="s">
        <v>94</v>
      </c>
      <c r="G52" s="205" t="s">
        <v>1530</v>
      </c>
      <c r="H52" s="182"/>
      <c r="I52" s="201"/>
      <c r="J52" s="201"/>
      <c r="K52" s="201"/>
      <c r="L52" s="202"/>
    </row>
    <row r="53" spans="2:12" x14ac:dyDescent="0.35">
      <c r="B53" s="199"/>
      <c r="C53" s="206"/>
      <c r="D53" s="206"/>
      <c r="E53" s="201"/>
      <c r="F53" s="207" t="s">
        <v>1402</v>
      </c>
      <c r="G53" s="207" t="s">
        <v>1531</v>
      </c>
      <c r="H53" s="182"/>
      <c r="I53" s="201"/>
      <c r="J53" s="201"/>
      <c r="K53" s="201"/>
      <c r="L53" s="202"/>
    </row>
    <row r="54" spans="2:12" x14ac:dyDescent="0.35">
      <c r="B54" s="199"/>
      <c r="C54" s="158" t="s">
        <v>1403</v>
      </c>
      <c r="D54" s="208" t="s">
        <v>1886</v>
      </c>
      <c r="E54" s="209"/>
      <c r="F54" s="210">
        <v>22833.350999999999</v>
      </c>
      <c r="G54" s="551"/>
      <c r="H54" s="211"/>
      <c r="I54" s="149"/>
      <c r="J54" s="149"/>
      <c r="K54" s="149"/>
      <c r="L54" s="150"/>
    </row>
    <row r="55" spans="2:12" x14ac:dyDescent="0.35">
      <c r="B55" s="199"/>
      <c r="C55" s="183"/>
      <c r="D55" s="208" t="s">
        <v>1404</v>
      </c>
      <c r="E55" s="209"/>
      <c r="F55" s="210">
        <v>549.19636264999997</v>
      </c>
      <c r="G55" s="552"/>
      <c r="H55" s="149"/>
      <c r="I55" s="149"/>
      <c r="J55" s="149"/>
      <c r="K55" s="149"/>
      <c r="L55" s="150"/>
    </row>
    <row r="56" spans="2:12" x14ac:dyDescent="0.35">
      <c r="B56" s="199"/>
      <c r="C56" s="183"/>
      <c r="D56" s="208" t="s">
        <v>1405</v>
      </c>
      <c r="E56" s="209"/>
      <c r="F56" s="210">
        <v>36367.847478270123</v>
      </c>
      <c r="G56" s="552"/>
      <c r="H56" s="212"/>
      <c r="I56" s="213"/>
      <c r="J56" s="149"/>
      <c r="K56" s="149"/>
      <c r="L56" s="150"/>
    </row>
    <row r="57" spans="2:12" x14ac:dyDescent="0.35">
      <c r="B57" s="199"/>
      <c r="C57" s="183"/>
      <c r="D57" s="208" t="s">
        <v>1885</v>
      </c>
      <c r="E57" s="209"/>
      <c r="F57" s="210">
        <v>8156.4180000000015</v>
      </c>
      <c r="G57" s="552"/>
      <c r="H57" s="149"/>
      <c r="I57" s="214"/>
      <c r="J57" s="149"/>
      <c r="K57" s="149"/>
      <c r="L57" s="150"/>
    </row>
    <row r="58" spans="2:12" x14ac:dyDescent="0.35">
      <c r="B58" s="199"/>
      <c r="C58" s="183"/>
      <c r="D58" s="208" t="s">
        <v>92</v>
      </c>
      <c r="E58" s="209"/>
      <c r="F58" s="210">
        <v>877.55</v>
      </c>
      <c r="G58" s="552"/>
      <c r="H58" s="149"/>
      <c r="I58" s="213"/>
      <c r="J58" s="149"/>
      <c r="K58" s="149"/>
      <c r="L58" s="150"/>
    </row>
    <row r="59" spans="2:12" x14ac:dyDescent="0.35">
      <c r="B59" s="199"/>
      <c r="C59" s="661" t="s">
        <v>94</v>
      </c>
      <c r="D59" s="662"/>
      <c r="E59" s="663"/>
      <c r="F59" s="215">
        <f>SUM(F54:F58)</f>
        <v>68784.362840920134</v>
      </c>
      <c r="G59" s="215"/>
      <c r="H59" s="213"/>
      <c r="I59" s="213"/>
      <c r="J59" s="149"/>
      <c r="K59" s="149"/>
      <c r="L59" s="150"/>
    </row>
    <row r="60" spans="2:12" x14ac:dyDescent="0.35">
      <c r="B60" s="199"/>
      <c r="C60" s="173" t="s">
        <v>1965</v>
      </c>
      <c r="D60" s="149"/>
      <c r="E60" s="149"/>
      <c r="F60" s="149"/>
      <c r="G60" s="149"/>
      <c r="H60" s="149"/>
      <c r="I60" s="149"/>
      <c r="J60" s="149"/>
      <c r="K60" s="149"/>
      <c r="L60" s="150"/>
    </row>
    <row r="61" spans="2:12" x14ac:dyDescent="0.35">
      <c r="B61" s="199"/>
      <c r="C61" s="173"/>
      <c r="D61" s="149"/>
      <c r="E61" s="149"/>
      <c r="F61" s="149"/>
      <c r="G61" s="149"/>
      <c r="H61" s="149"/>
      <c r="I61" s="149"/>
      <c r="J61" s="149"/>
      <c r="K61" s="149"/>
      <c r="L61" s="150"/>
    </row>
    <row r="62" spans="2:12" ht="6.75" customHeight="1" x14ac:dyDescent="0.35">
      <c r="B62" s="199"/>
      <c r="C62" s="173"/>
      <c r="D62" s="149"/>
      <c r="E62" s="149"/>
      <c r="F62" s="149"/>
      <c r="G62" s="149"/>
      <c r="H62" s="149"/>
      <c r="I62" s="149"/>
      <c r="J62" s="149"/>
      <c r="K62" s="149"/>
      <c r="L62" s="150"/>
    </row>
    <row r="63" spans="2:12" x14ac:dyDescent="0.35">
      <c r="B63" s="199"/>
      <c r="C63" s="216" t="s">
        <v>1407</v>
      </c>
      <c r="D63" s="217"/>
      <c r="E63" s="218"/>
      <c r="F63" s="219">
        <v>58586.398000000001</v>
      </c>
      <c r="G63" s="149"/>
      <c r="H63" s="149"/>
      <c r="I63" s="149"/>
      <c r="J63" s="149"/>
      <c r="K63" s="149"/>
      <c r="L63" s="150"/>
    </row>
    <row r="64" spans="2:12" x14ac:dyDescent="0.35">
      <c r="B64" s="199"/>
      <c r="C64" s="149"/>
      <c r="D64" s="149"/>
      <c r="E64" s="149"/>
      <c r="F64" s="149"/>
      <c r="G64" s="149"/>
      <c r="H64" s="149"/>
      <c r="I64" s="149"/>
      <c r="J64" s="149"/>
      <c r="K64" s="149"/>
      <c r="L64" s="150"/>
    </row>
    <row r="65" spans="2:12" x14ac:dyDescent="0.35">
      <c r="B65" s="199"/>
      <c r="C65" s="149"/>
      <c r="D65" s="149"/>
      <c r="E65" s="149"/>
      <c r="F65" s="149"/>
      <c r="G65" s="149"/>
      <c r="H65" s="149"/>
      <c r="I65" s="149"/>
      <c r="J65" s="149"/>
      <c r="K65" s="149"/>
      <c r="L65" s="150"/>
    </row>
    <row r="66" spans="2:12" x14ac:dyDescent="0.35">
      <c r="B66" s="199" t="s">
        <v>1411</v>
      </c>
      <c r="C66" s="200" t="s">
        <v>1532</v>
      </c>
      <c r="D66" s="201"/>
      <c r="E66" s="201"/>
      <c r="F66" s="201"/>
      <c r="G66" s="201"/>
      <c r="H66" s="201"/>
      <c r="I66" s="201"/>
      <c r="J66" s="201"/>
      <c r="K66" s="201"/>
      <c r="L66" s="202"/>
    </row>
    <row r="67" spans="2:12" x14ac:dyDescent="0.35">
      <c r="B67" s="199"/>
      <c r="C67" s="200"/>
      <c r="D67" s="201"/>
      <c r="E67" s="201"/>
      <c r="F67" s="201"/>
      <c r="G67" s="201"/>
      <c r="H67" s="201"/>
      <c r="I67" s="201"/>
      <c r="J67" s="201"/>
      <c r="K67" s="201"/>
      <c r="L67" s="202"/>
    </row>
    <row r="68" spans="2:12" x14ac:dyDescent="0.35">
      <c r="B68" s="199"/>
      <c r="C68" s="149"/>
      <c r="D68" s="220" t="s">
        <v>1533</v>
      </c>
      <c r="E68" s="220" t="s">
        <v>1534</v>
      </c>
      <c r="F68" s="149"/>
      <c r="G68" s="149"/>
      <c r="H68" s="149"/>
      <c r="I68" s="149"/>
      <c r="J68" s="149"/>
      <c r="K68" s="149"/>
      <c r="L68" s="150"/>
    </row>
    <row r="69" spans="2:12" x14ac:dyDescent="0.35">
      <c r="B69" s="199"/>
      <c r="C69" s="221" t="s">
        <v>1535</v>
      </c>
      <c r="D69" s="222">
        <v>1.05</v>
      </c>
      <c r="E69" s="222">
        <v>1.1068</v>
      </c>
      <c r="F69" s="195" t="s">
        <v>1966</v>
      </c>
      <c r="G69" s="149"/>
      <c r="H69" s="149"/>
      <c r="I69" s="149"/>
      <c r="J69" s="149"/>
      <c r="K69" s="149"/>
      <c r="L69" s="150"/>
    </row>
    <row r="70" spans="2:12" x14ac:dyDescent="0.35">
      <c r="B70" s="199"/>
      <c r="C70" s="221" t="s">
        <v>1536</v>
      </c>
      <c r="D70" s="223"/>
      <c r="E70" s="223"/>
      <c r="F70" s="149"/>
      <c r="G70" s="149"/>
      <c r="H70" s="149"/>
      <c r="I70" s="149"/>
      <c r="J70" s="149"/>
      <c r="K70" s="149"/>
      <c r="L70" s="150"/>
    </row>
    <row r="71" spans="2:12" x14ac:dyDescent="0.35">
      <c r="B71" s="199"/>
      <c r="C71" s="221" t="s">
        <v>92</v>
      </c>
      <c r="D71" s="223">
        <v>0.05</v>
      </c>
      <c r="E71" s="224">
        <v>0.154</v>
      </c>
      <c r="F71" s="195" t="s">
        <v>1537</v>
      </c>
      <c r="G71" s="149"/>
      <c r="H71" s="149"/>
      <c r="I71" s="149"/>
      <c r="J71" s="149"/>
      <c r="K71" s="149"/>
      <c r="L71" s="150"/>
    </row>
    <row r="72" spans="2:12" x14ac:dyDescent="0.35">
      <c r="B72" s="199"/>
      <c r="C72" s="173"/>
      <c r="D72" s="201"/>
      <c r="E72" s="173"/>
      <c r="F72" s="149"/>
      <c r="G72" s="149"/>
      <c r="H72" s="149"/>
      <c r="I72" s="149"/>
      <c r="J72" s="149"/>
      <c r="K72" s="149"/>
      <c r="L72" s="150"/>
    </row>
    <row r="73" spans="2:12" ht="8.25" customHeight="1" x14ac:dyDescent="0.35">
      <c r="B73" s="199"/>
      <c r="C73" s="173"/>
      <c r="D73" s="201"/>
      <c r="E73" s="173"/>
      <c r="F73" s="149"/>
      <c r="G73" s="149"/>
      <c r="H73" s="149"/>
      <c r="I73" s="149"/>
      <c r="J73" s="149"/>
      <c r="K73" s="149"/>
      <c r="L73" s="150"/>
    </row>
    <row r="74" spans="2:12" x14ac:dyDescent="0.35">
      <c r="B74" s="199" t="s">
        <v>1538</v>
      </c>
      <c r="C74" s="200" t="s">
        <v>1409</v>
      </c>
      <c r="D74" s="201"/>
      <c r="E74" s="173"/>
      <c r="F74" s="149"/>
      <c r="G74" s="149"/>
      <c r="H74" s="149"/>
      <c r="I74" s="149"/>
      <c r="J74" s="149"/>
      <c r="K74" s="149"/>
      <c r="L74" s="150"/>
    </row>
    <row r="75" spans="2:12" x14ac:dyDescent="0.35">
      <c r="B75" s="199"/>
      <c r="C75" s="173"/>
      <c r="D75" s="201"/>
      <c r="E75" s="173"/>
      <c r="F75" s="149"/>
      <c r="G75" s="149"/>
      <c r="H75" s="149"/>
      <c r="I75" s="149"/>
      <c r="J75" s="149"/>
      <c r="K75" s="149"/>
      <c r="L75" s="150"/>
    </row>
    <row r="76" spans="2:12" x14ac:dyDescent="0.35">
      <c r="B76" s="199"/>
      <c r="C76" s="173"/>
      <c r="D76" s="201"/>
      <c r="E76" s="173"/>
      <c r="F76" s="205" t="s">
        <v>1387</v>
      </c>
      <c r="G76" s="205" t="s">
        <v>1388</v>
      </c>
      <c r="H76" s="205" t="s">
        <v>1389</v>
      </c>
      <c r="I76" s="149"/>
      <c r="J76" s="149"/>
      <c r="K76" s="149"/>
      <c r="L76" s="150"/>
    </row>
    <row r="77" spans="2:12" x14ac:dyDescent="0.35">
      <c r="B77" s="199"/>
      <c r="C77" s="664" t="s">
        <v>1410</v>
      </c>
      <c r="D77" s="665"/>
      <c r="E77" s="185" t="s">
        <v>1392</v>
      </c>
      <c r="F77" s="186" t="s">
        <v>1539</v>
      </c>
      <c r="G77" s="187"/>
      <c r="H77" s="187" t="s">
        <v>1517</v>
      </c>
      <c r="I77" s="182"/>
      <c r="J77" s="149"/>
      <c r="K77" s="149"/>
      <c r="L77" s="150"/>
    </row>
    <row r="78" spans="2:12" x14ac:dyDescent="0.35">
      <c r="B78" s="199"/>
      <c r="C78" s="666"/>
      <c r="D78" s="667"/>
      <c r="E78" s="188" t="s">
        <v>1762</v>
      </c>
      <c r="F78" s="189" t="s">
        <v>1540</v>
      </c>
      <c r="G78" s="187"/>
      <c r="H78" s="187" t="s">
        <v>1517</v>
      </c>
      <c r="I78" s="182"/>
      <c r="J78" s="149"/>
      <c r="K78" s="149"/>
      <c r="L78" s="150"/>
    </row>
    <row r="79" spans="2:12" x14ac:dyDescent="0.35">
      <c r="B79" s="199"/>
      <c r="C79" s="668"/>
      <c r="D79" s="669"/>
      <c r="E79" s="188" t="s">
        <v>1393</v>
      </c>
      <c r="F79" s="189" t="s">
        <v>1540</v>
      </c>
      <c r="G79" s="187"/>
      <c r="H79" s="187" t="s">
        <v>1517</v>
      </c>
      <c r="I79" s="173"/>
      <c r="J79" s="149"/>
      <c r="K79" s="149"/>
      <c r="L79" s="150"/>
    </row>
    <row r="80" spans="2:12" x14ac:dyDescent="0.35">
      <c r="B80" s="199"/>
      <c r="C80" s="149"/>
      <c r="D80" s="149"/>
      <c r="E80" s="149"/>
      <c r="F80" s="149"/>
      <c r="G80" s="149"/>
      <c r="H80" s="149"/>
      <c r="I80" s="149"/>
      <c r="J80" s="149"/>
      <c r="K80" s="149"/>
      <c r="L80" s="150"/>
    </row>
    <row r="81" spans="2:12" x14ac:dyDescent="0.35">
      <c r="B81" s="199"/>
      <c r="C81" s="149"/>
      <c r="D81" s="149"/>
      <c r="E81" s="149"/>
      <c r="F81" s="149"/>
      <c r="G81" s="149"/>
      <c r="H81" s="149"/>
      <c r="I81" s="149"/>
      <c r="J81" s="149"/>
      <c r="K81" s="149"/>
      <c r="L81" s="150"/>
    </row>
    <row r="82" spans="2:12" x14ac:dyDescent="0.35">
      <c r="B82" s="199" t="s">
        <v>1541</v>
      </c>
      <c r="C82" s="200" t="s">
        <v>1412</v>
      </c>
      <c r="D82" s="225"/>
      <c r="E82" s="149"/>
      <c r="F82" s="149"/>
      <c r="G82" s="149"/>
      <c r="H82" s="149"/>
      <c r="I82" s="149"/>
      <c r="J82" s="149"/>
      <c r="K82" s="149"/>
      <c r="L82" s="150"/>
    </row>
    <row r="83" spans="2:12" x14ac:dyDescent="0.35">
      <c r="B83" s="226"/>
      <c r="C83" s="225"/>
      <c r="D83" s="225"/>
      <c r="E83" s="149"/>
      <c r="F83" s="149"/>
      <c r="G83" s="149"/>
      <c r="H83" s="149"/>
      <c r="I83" s="149"/>
      <c r="J83" s="149"/>
      <c r="K83" s="149"/>
      <c r="L83" s="150"/>
    </row>
    <row r="84" spans="2:12" x14ac:dyDescent="0.35">
      <c r="B84" s="199"/>
      <c r="C84" s="216" t="s">
        <v>1413</v>
      </c>
      <c r="D84" s="217"/>
      <c r="E84" s="218"/>
      <c r="F84" s="227" t="s">
        <v>1414</v>
      </c>
      <c r="G84" s="149"/>
      <c r="H84" s="149"/>
      <c r="I84" s="149"/>
      <c r="J84" s="149"/>
      <c r="K84" s="149"/>
      <c r="L84" s="150"/>
    </row>
    <row r="85" spans="2:12" x14ac:dyDescent="0.35">
      <c r="B85" s="199"/>
      <c r="C85" s="164" t="s">
        <v>1415</v>
      </c>
      <c r="D85" s="165"/>
      <c r="E85" s="166"/>
      <c r="F85" s="228">
        <v>3145.4759596599997</v>
      </c>
      <c r="G85" s="149"/>
      <c r="H85" s="149"/>
      <c r="I85" s="149"/>
      <c r="J85" s="149"/>
      <c r="K85" s="149"/>
      <c r="L85" s="150"/>
    </row>
    <row r="86" spans="2:12" x14ac:dyDescent="0.35">
      <c r="B86" s="199"/>
      <c r="C86" s="164" t="s">
        <v>1416</v>
      </c>
      <c r="D86" s="165"/>
      <c r="E86" s="166"/>
      <c r="F86" s="228">
        <v>2119.962861</v>
      </c>
      <c r="G86" s="149"/>
      <c r="H86" s="149"/>
      <c r="I86" s="149"/>
      <c r="J86" s="149"/>
      <c r="K86" s="149"/>
      <c r="L86" s="150"/>
    </row>
    <row r="87" spans="2:12" x14ac:dyDescent="0.35">
      <c r="B87" s="199"/>
      <c r="C87" s="164" t="s">
        <v>1417</v>
      </c>
      <c r="D87" s="165"/>
      <c r="E87" s="166"/>
      <c r="F87" s="228">
        <v>5440.2858789699785</v>
      </c>
      <c r="G87" s="149"/>
      <c r="H87" s="149"/>
      <c r="I87" s="149"/>
      <c r="J87" s="149"/>
      <c r="K87" s="149"/>
      <c r="L87" s="150"/>
    </row>
    <row r="88" spans="2:12" x14ac:dyDescent="0.35">
      <c r="B88" s="199"/>
      <c r="C88" s="208"/>
      <c r="D88" s="209"/>
      <c r="E88" s="229" t="s">
        <v>1418</v>
      </c>
      <c r="F88" s="230">
        <f>F85+F86+F87</f>
        <v>10705.724699629978</v>
      </c>
      <c r="G88" s="149"/>
      <c r="H88" s="149"/>
      <c r="I88" s="149"/>
      <c r="J88" s="149"/>
      <c r="K88" s="149"/>
      <c r="L88" s="150"/>
    </row>
    <row r="89" spans="2:12" x14ac:dyDescent="0.35">
      <c r="B89" s="199"/>
      <c r="C89" s="164" t="s">
        <v>1407</v>
      </c>
      <c r="D89" s="165"/>
      <c r="E89" s="166"/>
      <c r="F89" s="228">
        <v>58586.398000000001</v>
      </c>
      <c r="G89" s="149"/>
      <c r="H89" s="149"/>
      <c r="I89" s="149"/>
      <c r="J89" s="149"/>
      <c r="K89" s="149"/>
      <c r="L89" s="150"/>
    </row>
    <row r="90" spans="2:12" x14ac:dyDescent="0.35">
      <c r="B90" s="199"/>
      <c r="C90" s="164" t="s">
        <v>1542</v>
      </c>
      <c r="D90" s="165"/>
      <c r="E90" s="166"/>
      <c r="F90" s="228">
        <v>-59.624696208632948</v>
      </c>
      <c r="G90" s="149"/>
      <c r="H90" s="149"/>
      <c r="I90" s="149"/>
      <c r="J90" s="149"/>
      <c r="K90" s="149"/>
      <c r="L90" s="150"/>
    </row>
    <row r="91" spans="2:12" x14ac:dyDescent="0.35">
      <c r="B91" s="199"/>
      <c r="C91" s="164" t="s">
        <v>1419</v>
      </c>
      <c r="D91" s="165"/>
      <c r="E91" s="166"/>
      <c r="F91" s="228">
        <v>773.64669620863015</v>
      </c>
      <c r="G91" s="149"/>
      <c r="H91" s="149"/>
      <c r="I91" s="149"/>
      <c r="J91" s="149"/>
      <c r="K91" s="149"/>
      <c r="L91" s="150"/>
    </row>
    <row r="92" spans="2:12" x14ac:dyDescent="0.35">
      <c r="B92" s="199"/>
      <c r="C92" s="208"/>
      <c r="D92" s="209"/>
      <c r="E92" s="229" t="s">
        <v>1420</v>
      </c>
      <c r="F92" s="230">
        <f>F89+F91+F90</f>
        <v>59300.42</v>
      </c>
      <c r="G92" s="149"/>
      <c r="H92" s="149"/>
      <c r="I92" s="149"/>
      <c r="J92" s="149"/>
      <c r="K92" s="149"/>
      <c r="L92" s="150"/>
    </row>
    <row r="93" spans="2:12" x14ac:dyDescent="0.35">
      <c r="B93" s="199"/>
      <c r="C93" s="231" t="s">
        <v>1421</v>
      </c>
      <c r="D93" s="232"/>
      <c r="E93" s="233"/>
      <c r="F93" s="234">
        <f>F88+F92</f>
        <v>70006.144699629978</v>
      </c>
      <c r="G93" s="149"/>
      <c r="H93" s="149"/>
      <c r="I93" s="149"/>
      <c r="J93" s="149"/>
      <c r="K93" s="149"/>
      <c r="L93" s="150"/>
    </row>
    <row r="94" spans="2:12" x14ac:dyDescent="0.35">
      <c r="B94" s="199"/>
      <c r="C94" s="149"/>
      <c r="D94" s="149"/>
      <c r="E94" s="149"/>
      <c r="F94" s="149"/>
      <c r="G94" s="149"/>
      <c r="H94" s="149"/>
      <c r="I94" s="149"/>
      <c r="J94" s="149"/>
      <c r="K94" s="149"/>
      <c r="L94" s="150"/>
    </row>
    <row r="95" spans="2:12" x14ac:dyDescent="0.35">
      <c r="B95" s="235" t="s">
        <v>1543</v>
      </c>
      <c r="C95" s="236" t="s">
        <v>1544</v>
      </c>
      <c r="D95" s="237"/>
      <c r="E95" s="237"/>
      <c r="F95" s="238"/>
      <c r="G95" s="237"/>
      <c r="H95" s="237"/>
      <c r="I95" s="239"/>
      <c r="J95" s="173"/>
      <c r="K95" s="173"/>
      <c r="L95" s="240"/>
    </row>
    <row r="96" spans="2:12" x14ac:dyDescent="0.35">
      <c r="B96" s="235"/>
      <c r="C96" s="237"/>
      <c r="D96" s="237"/>
      <c r="E96" s="237"/>
      <c r="F96" s="238"/>
      <c r="G96" s="237"/>
      <c r="H96" s="237"/>
      <c r="I96" s="239"/>
      <c r="J96" s="173"/>
      <c r="K96" s="173"/>
      <c r="L96" s="240"/>
    </row>
    <row r="97" spans="2:12" x14ac:dyDescent="0.35">
      <c r="B97" s="241"/>
      <c r="C97" s="242" t="s">
        <v>1545</v>
      </c>
      <c r="D97" s="237"/>
      <c r="E97" s="237"/>
      <c r="F97" s="238"/>
      <c r="G97" s="237"/>
      <c r="H97" s="237"/>
      <c r="I97" s="239"/>
      <c r="J97" s="173"/>
      <c r="K97" s="173"/>
      <c r="L97" s="240"/>
    </row>
    <row r="98" spans="2:12" x14ac:dyDescent="0.35">
      <c r="B98" s="241"/>
      <c r="C98" s="242" t="s">
        <v>1546</v>
      </c>
      <c r="D98" s="242"/>
      <c r="E98" s="242"/>
      <c r="F98" s="238"/>
      <c r="G98" s="237"/>
      <c r="H98" s="237"/>
      <c r="I98" s="239"/>
      <c r="J98" s="173"/>
      <c r="K98" s="173"/>
      <c r="L98" s="240"/>
    </row>
    <row r="99" spans="2:12" x14ac:dyDescent="0.35">
      <c r="B99" s="241"/>
      <c r="C99" s="242" t="s">
        <v>1547</v>
      </c>
      <c r="D99" s="242"/>
      <c r="E99" s="242"/>
      <c r="F99" s="238"/>
      <c r="G99" s="237"/>
      <c r="H99" s="237"/>
      <c r="I99" s="239"/>
      <c r="J99" s="173"/>
      <c r="K99" s="173"/>
      <c r="L99" s="240"/>
    </row>
    <row r="100" spans="2:12" x14ac:dyDescent="0.35">
      <c r="B100" s="241"/>
      <c r="C100" s="242" t="s">
        <v>1548</v>
      </c>
      <c r="D100" s="242"/>
      <c r="E100" s="242"/>
      <c r="F100" s="238"/>
      <c r="G100" s="237"/>
      <c r="H100" s="237"/>
      <c r="I100" s="239"/>
      <c r="J100" s="173"/>
      <c r="K100" s="173"/>
      <c r="L100" s="240"/>
    </row>
    <row r="101" spans="2:12" x14ac:dyDescent="0.35">
      <c r="B101" s="241"/>
      <c r="C101" s="242" t="s">
        <v>1549</v>
      </c>
      <c r="D101" s="242"/>
      <c r="E101" s="242"/>
      <c r="F101" s="238"/>
      <c r="G101" s="237"/>
      <c r="H101" s="237"/>
      <c r="I101" s="239"/>
      <c r="J101" s="173"/>
      <c r="K101" s="173"/>
      <c r="L101" s="240"/>
    </row>
    <row r="102" spans="2:12" x14ac:dyDescent="0.35">
      <c r="B102" s="235"/>
      <c r="C102" s="237"/>
      <c r="D102" s="243" t="s">
        <v>1550</v>
      </c>
      <c r="E102" s="242"/>
      <c r="F102" s="238"/>
      <c r="G102" s="237"/>
      <c r="H102" s="237"/>
      <c r="I102" s="239"/>
      <c r="J102" s="173"/>
      <c r="K102" s="173"/>
      <c r="L102" s="240"/>
    </row>
    <row r="103" spans="2:12" x14ac:dyDescent="0.35">
      <c r="B103" s="235"/>
      <c r="C103" s="237"/>
      <c r="D103" s="243" t="s">
        <v>1551</v>
      </c>
      <c r="E103" s="242"/>
      <c r="F103" s="238"/>
      <c r="G103" s="237"/>
      <c r="H103" s="237"/>
      <c r="I103" s="239"/>
      <c r="J103" s="173"/>
      <c r="K103" s="173"/>
      <c r="L103" s="240"/>
    </row>
    <row r="104" spans="2:12" x14ac:dyDescent="0.35">
      <c r="B104" s="235"/>
      <c r="C104" s="237"/>
      <c r="D104" s="243" t="s">
        <v>1552</v>
      </c>
      <c r="E104" s="242"/>
      <c r="F104" s="238"/>
      <c r="G104" s="237"/>
      <c r="H104" s="237"/>
      <c r="I104" s="237"/>
      <c r="J104" s="244"/>
      <c r="K104" s="244"/>
      <c r="L104" s="240"/>
    </row>
    <row r="105" spans="2:12" x14ac:dyDescent="0.35">
      <c r="B105" s="235"/>
      <c r="C105" s="245" t="s">
        <v>1553</v>
      </c>
      <c r="D105" s="242"/>
      <c r="E105" s="242"/>
      <c r="F105" s="238"/>
      <c r="G105" s="237"/>
      <c r="H105" s="237"/>
      <c r="I105" s="237"/>
      <c r="J105" s="244"/>
      <c r="K105" s="244"/>
      <c r="L105" s="240"/>
    </row>
    <row r="106" spans="2:12" x14ac:dyDescent="0.35">
      <c r="B106" s="235"/>
      <c r="C106" s="245" t="s">
        <v>1554</v>
      </c>
      <c r="D106" s="237"/>
      <c r="E106" s="237"/>
      <c r="F106" s="238"/>
      <c r="G106" s="237"/>
      <c r="H106" s="237"/>
      <c r="I106" s="237"/>
      <c r="J106" s="244"/>
      <c r="K106" s="244"/>
      <c r="L106" s="240"/>
    </row>
    <row r="107" spans="2:12" x14ac:dyDescent="0.35">
      <c r="B107" s="235"/>
      <c r="C107" s="237"/>
      <c r="D107" s="237"/>
      <c r="E107" s="237"/>
      <c r="F107" s="237"/>
      <c r="G107" s="237"/>
      <c r="H107" s="237"/>
      <c r="I107" s="237"/>
      <c r="J107" s="244"/>
      <c r="K107" s="244"/>
      <c r="L107" s="240"/>
    </row>
    <row r="108" spans="2:12" x14ac:dyDescent="0.35">
      <c r="B108" s="235" t="s">
        <v>1555</v>
      </c>
      <c r="C108" s="236" t="s">
        <v>1556</v>
      </c>
      <c r="D108" s="246"/>
      <c r="E108" s="247" t="s">
        <v>1336</v>
      </c>
      <c r="F108" s="237"/>
      <c r="G108" s="237"/>
      <c r="H108" s="237"/>
      <c r="I108" s="237"/>
      <c r="J108" s="244"/>
      <c r="K108" s="244"/>
      <c r="L108" s="240"/>
    </row>
    <row r="109" spans="2:12" x14ac:dyDescent="0.35">
      <c r="B109" s="199"/>
      <c r="C109" s="149"/>
      <c r="D109" s="149"/>
      <c r="E109" s="149"/>
      <c r="F109" s="149"/>
      <c r="G109" s="149"/>
      <c r="H109" s="149"/>
      <c r="I109" s="149"/>
      <c r="J109" s="149"/>
      <c r="K109" s="149"/>
      <c r="L109" s="150"/>
    </row>
    <row r="110" spans="2:12" x14ac:dyDescent="0.35">
      <c r="B110" s="199"/>
      <c r="C110" s="149"/>
      <c r="D110" s="149"/>
      <c r="E110" s="149"/>
      <c r="F110" s="149"/>
      <c r="G110" s="149"/>
      <c r="H110" s="149"/>
      <c r="I110" s="149"/>
      <c r="J110" s="149"/>
      <c r="K110" s="149"/>
      <c r="L110" s="150"/>
    </row>
    <row r="111" spans="2:12" ht="15" thickBot="1" x14ac:dyDescent="0.4">
      <c r="B111" s="199"/>
      <c r="C111" s="149"/>
      <c r="D111" s="149"/>
      <c r="E111" s="149"/>
      <c r="F111" s="149"/>
      <c r="G111" s="149"/>
      <c r="H111" s="149"/>
      <c r="I111" s="149"/>
      <c r="J111" s="149"/>
      <c r="K111" s="149"/>
      <c r="L111" s="150"/>
    </row>
    <row r="112" spans="2:12" x14ac:dyDescent="0.35">
      <c r="B112" s="248">
        <v>3</v>
      </c>
      <c r="C112" s="145" t="s">
        <v>1422</v>
      </c>
      <c r="D112" s="146"/>
      <c r="E112" s="146"/>
      <c r="F112" s="146"/>
      <c r="G112" s="146"/>
      <c r="H112" s="146"/>
      <c r="I112" s="146"/>
      <c r="J112" s="146"/>
      <c r="K112" s="146"/>
      <c r="L112" s="147"/>
    </row>
    <row r="113" spans="2:12" x14ac:dyDescent="0.35">
      <c r="B113" s="249"/>
      <c r="C113" s="201"/>
      <c r="D113" s="201"/>
      <c r="E113" s="201"/>
      <c r="F113" s="201"/>
      <c r="G113" s="201"/>
      <c r="H113" s="201"/>
      <c r="I113" s="201"/>
      <c r="J113" s="201"/>
      <c r="K113" s="201"/>
      <c r="L113" s="202"/>
    </row>
    <row r="114" spans="2:12" x14ac:dyDescent="0.35">
      <c r="B114" s="148"/>
      <c r="C114" s="149"/>
      <c r="D114" s="149"/>
      <c r="E114" s="149"/>
      <c r="F114" s="149"/>
      <c r="G114" s="149"/>
      <c r="H114" s="149"/>
      <c r="I114" s="149"/>
      <c r="J114" s="149"/>
      <c r="K114" s="149"/>
      <c r="L114" s="150"/>
    </row>
    <row r="115" spans="2:12" x14ac:dyDescent="0.35">
      <c r="B115" s="148" t="s">
        <v>1423</v>
      </c>
      <c r="C115" s="200" t="s">
        <v>1424</v>
      </c>
      <c r="D115" s="149"/>
      <c r="E115" s="149"/>
      <c r="F115" s="149"/>
      <c r="G115" s="149"/>
      <c r="H115" s="149"/>
      <c r="I115" s="149"/>
      <c r="J115" s="149"/>
      <c r="K115" s="149"/>
      <c r="L115" s="150"/>
    </row>
    <row r="116" spans="2:12" x14ac:dyDescent="0.35">
      <c r="B116" s="148"/>
      <c r="C116" s="149"/>
      <c r="D116" s="149"/>
      <c r="E116" s="149"/>
      <c r="F116" s="149"/>
      <c r="G116" s="149"/>
      <c r="H116" s="149"/>
      <c r="I116" s="149"/>
      <c r="J116" s="149"/>
      <c r="K116" s="149"/>
      <c r="L116" s="150"/>
    </row>
    <row r="117" spans="2:12" x14ac:dyDescent="0.35">
      <c r="B117" s="148"/>
      <c r="C117" s="173"/>
      <c r="D117" s="173"/>
      <c r="E117" s="250" t="s">
        <v>1425</v>
      </c>
      <c r="F117" s="251" t="s">
        <v>1426</v>
      </c>
      <c r="G117" s="149"/>
      <c r="H117" s="149"/>
      <c r="I117" s="149"/>
      <c r="J117" s="149"/>
      <c r="K117" s="149"/>
      <c r="L117" s="150"/>
    </row>
    <row r="118" spans="2:12" x14ac:dyDescent="0.35">
      <c r="B118" s="148"/>
      <c r="C118" s="659" t="s">
        <v>1427</v>
      </c>
      <c r="D118" s="660"/>
      <c r="E118" s="252">
        <v>7.1287358582789331</v>
      </c>
      <c r="F118" s="252">
        <v>7.71418047752198</v>
      </c>
      <c r="G118" s="149"/>
      <c r="H118" s="149"/>
      <c r="I118" s="149"/>
      <c r="J118" s="149"/>
      <c r="K118" s="149"/>
      <c r="L118" s="150"/>
    </row>
    <row r="119" spans="2:12" x14ac:dyDescent="0.35">
      <c r="B119" s="148"/>
      <c r="C119" s="659" t="s">
        <v>489</v>
      </c>
      <c r="D119" s="660"/>
      <c r="E119" s="670">
        <v>6.6477471337550726</v>
      </c>
      <c r="F119" s="670">
        <v>10.458796071720597</v>
      </c>
      <c r="G119" s="149"/>
      <c r="H119" s="149"/>
      <c r="I119" s="149"/>
      <c r="J119" s="149"/>
      <c r="K119" s="149"/>
      <c r="L119" s="150"/>
    </row>
    <row r="120" spans="2:12" x14ac:dyDescent="0.35">
      <c r="B120" s="148"/>
      <c r="C120" s="659" t="s">
        <v>491</v>
      </c>
      <c r="D120" s="660"/>
      <c r="E120" s="671"/>
      <c r="F120" s="671"/>
      <c r="G120" s="149"/>
      <c r="H120" s="149"/>
      <c r="I120" s="149"/>
      <c r="J120" s="149"/>
      <c r="K120" s="149"/>
      <c r="L120" s="150"/>
    </row>
    <row r="121" spans="2:12" x14ac:dyDescent="0.35">
      <c r="B121" s="148"/>
      <c r="C121" s="659" t="s">
        <v>1406</v>
      </c>
      <c r="D121" s="660"/>
      <c r="E121" s="252">
        <v>9.345472178367413E-2</v>
      </c>
      <c r="F121" s="252">
        <v>9.345472178367413E-2</v>
      </c>
      <c r="G121" s="149"/>
      <c r="H121" s="149"/>
      <c r="I121" s="149"/>
      <c r="J121" s="149"/>
      <c r="K121" s="149"/>
      <c r="L121" s="150"/>
    </row>
    <row r="122" spans="2:12" x14ac:dyDescent="0.35">
      <c r="B122" s="148"/>
      <c r="C122" s="672" t="s">
        <v>1428</v>
      </c>
      <c r="D122" s="672"/>
      <c r="E122" s="253">
        <v>6.1765670503930634</v>
      </c>
      <c r="F122" s="253">
        <v>8.4606691647672712</v>
      </c>
      <c r="G122" s="149"/>
      <c r="H122" s="149"/>
      <c r="I122" s="149"/>
      <c r="J122" s="149"/>
      <c r="K122" s="149"/>
      <c r="L122" s="150"/>
    </row>
    <row r="123" spans="2:12" x14ac:dyDescent="0.35">
      <c r="B123" s="148"/>
      <c r="C123" s="173"/>
      <c r="D123" s="201"/>
      <c r="E123" s="173"/>
      <c r="F123" s="173"/>
      <c r="G123" s="149"/>
      <c r="H123" s="149"/>
      <c r="I123" s="149"/>
      <c r="J123" s="149"/>
      <c r="K123" s="149"/>
      <c r="L123" s="150"/>
    </row>
    <row r="124" spans="2:12" x14ac:dyDescent="0.35">
      <c r="B124" s="148"/>
      <c r="C124" s="672" t="s">
        <v>1429</v>
      </c>
      <c r="D124" s="672"/>
      <c r="E124" s="253">
        <v>6.7495731951824132</v>
      </c>
      <c r="F124" s="254">
        <f>E124</f>
        <v>6.7495731951824132</v>
      </c>
      <c r="G124" s="149"/>
      <c r="H124" s="149"/>
      <c r="I124" s="149"/>
      <c r="J124" s="149"/>
      <c r="K124" s="149"/>
      <c r="L124" s="150"/>
    </row>
    <row r="125" spans="2:12" x14ac:dyDescent="0.35">
      <c r="B125" s="148"/>
      <c r="C125" s="149"/>
      <c r="D125" s="149"/>
      <c r="E125" s="255"/>
      <c r="F125" s="255"/>
      <c r="G125" s="149"/>
      <c r="H125" s="149"/>
      <c r="I125" s="149"/>
      <c r="J125" s="149"/>
      <c r="K125" s="149"/>
      <c r="L125" s="150"/>
    </row>
    <row r="126" spans="2:12" x14ac:dyDescent="0.35">
      <c r="B126" s="148"/>
      <c r="C126" s="672" t="s">
        <v>1557</v>
      </c>
      <c r="D126" s="672"/>
      <c r="E126" s="253">
        <v>7.2890987371152294</v>
      </c>
      <c r="F126" s="253">
        <f>E126</f>
        <v>7.2890987371152294</v>
      </c>
      <c r="G126" s="149"/>
      <c r="H126" s="149"/>
      <c r="I126" s="149"/>
      <c r="J126" s="149"/>
      <c r="K126" s="149"/>
      <c r="L126" s="150"/>
    </row>
    <row r="127" spans="2:12" x14ac:dyDescent="0.35">
      <c r="B127" s="148"/>
      <c r="C127" s="149"/>
      <c r="D127" s="149"/>
      <c r="E127" s="149"/>
      <c r="F127" s="149"/>
      <c r="G127" s="149"/>
      <c r="H127" s="149"/>
      <c r="I127" s="149"/>
      <c r="J127" s="149"/>
      <c r="K127" s="149"/>
      <c r="L127" s="150"/>
    </row>
    <row r="128" spans="2:12" x14ac:dyDescent="0.35">
      <c r="B128" s="148" t="s">
        <v>1430</v>
      </c>
      <c r="C128" s="200" t="s">
        <v>1888</v>
      </c>
      <c r="D128" s="149"/>
      <c r="E128" s="149"/>
      <c r="F128" s="149"/>
      <c r="G128" s="149"/>
      <c r="H128" s="149"/>
      <c r="I128" s="149"/>
      <c r="J128" s="149"/>
      <c r="K128" s="149"/>
      <c r="L128" s="150"/>
    </row>
    <row r="129" spans="2:13" x14ac:dyDescent="0.35">
      <c r="B129" s="148"/>
      <c r="C129" s="149"/>
      <c r="D129" s="149"/>
      <c r="E129" s="149"/>
      <c r="F129" s="149"/>
      <c r="G129" s="149"/>
      <c r="H129" s="149"/>
      <c r="I129" s="149"/>
      <c r="J129" s="149"/>
      <c r="K129" s="149"/>
      <c r="L129" s="150"/>
    </row>
    <row r="130" spans="2:13" x14ac:dyDescent="0.35">
      <c r="B130" s="148"/>
      <c r="C130" s="149"/>
      <c r="D130" s="149"/>
      <c r="E130" s="256" t="s">
        <v>1431</v>
      </c>
      <c r="F130" s="205" t="s">
        <v>110</v>
      </c>
      <c r="G130" s="205" t="s">
        <v>112</v>
      </c>
      <c r="H130" s="256" t="s">
        <v>114</v>
      </c>
      <c r="I130" s="205" t="s">
        <v>116</v>
      </c>
      <c r="J130" s="205" t="s">
        <v>118</v>
      </c>
      <c r="K130" s="205" t="s">
        <v>120</v>
      </c>
      <c r="L130" s="150"/>
    </row>
    <row r="131" spans="2:13" x14ac:dyDescent="0.35">
      <c r="B131" s="148"/>
      <c r="C131" s="659" t="s">
        <v>1427</v>
      </c>
      <c r="D131" s="660"/>
      <c r="E131" s="257">
        <v>1893.967555065982</v>
      </c>
      <c r="F131" s="257">
        <v>1874.6696122453018</v>
      </c>
      <c r="G131" s="257">
        <v>1770.3299995310888</v>
      </c>
      <c r="H131" s="257">
        <v>1969.4973354944607</v>
      </c>
      <c r="I131" s="257">
        <v>1406.5748829891747</v>
      </c>
      <c r="J131" s="257">
        <v>6503.4438023239518</v>
      </c>
      <c r="K131" s="257">
        <v>6628.3920726209735</v>
      </c>
      <c r="L131" s="258"/>
    </row>
    <row r="132" spans="2:13" x14ac:dyDescent="0.35">
      <c r="B132" s="148"/>
      <c r="C132" s="659" t="s">
        <v>489</v>
      </c>
      <c r="D132" s="660"/>
      <c r="E132" s="673">
        <v>4856.6610363037425</v>
      </c>
      <c r="F132" s="673">
        <v>4157.1482635656475</v>
      </c>
      <c r="G132" s="673">
        <v>3735.112545130532</v>
      </c>
      <c r="H132" s="673">
        <v>3209.709224796482</v>
      </c>
      <c r="I132" s="673">
        <v>2813.0123964322784</v>
      </c>
      <c r="J132" s="673">
        <v>8866.8897803375512</v>
      </c>
      <c r="K132" s="673">
        <v>9278.506753433765</v>
      </c>
      <c r="L132" s="258"/>
    </row>
    <row r="133" spans="2:13" x14ac:dyDescent="0.35">
      <c r="B133" s="148"/>
      <c r="C133" s="659" t="s">
        <v>491</v>
      </c>
      <c r="D133" s="660"/>
      <c r="E133" s="674"/>
      <c r="F133" s="674"/>
      <c r="G133" s="674"/>
      <c r="H133" s="674"/>
      <c r="I133" s="674"/>
      <c r="J133" s="674"/>
      <c r="K133" s="674"/>
      <c r="L133" s="258"/>
    </row>
    <row r="134" spans="2:13" x14ac:dyDescent="0.35">
      <c r="B134" s="148"/>
      <c r="C134" s="659" t="s">
        <v>1406</v>
      </c>
      <c r="D134" s="660"/>
      <c r="E134" s="257">
        <v>8156.4180000000015</v>
      </c>
      <c r="F134" s="210"/>
      <c r="G134" s="210"/>
      <c r="H134" s="210"/>
      <c r="I134" s="210"/>
      <c r="J134" s="210"/>
      <c r="K134" s="210"/>
      <c r="L134" s="258"/>
    </row>
    <row r="135" spans="2:13" x14ac:dyDescent="0.35">
      <c r="B135" s="148"/>
      <c r="C135" s="259"/>
      <c r="D135" s="260" t="s">
        <v>1432</v>
      </c>
      <c r="E135" s="261">
        <f>E131+E132+E134</f>
        <v>14907.046591369726</v>
      </c>
      <c r="F135" s="261">
        <f t="shared" ref="F135:K135" si="0">F131+F132+F134</f>
        <v>6031.8178758109498</v>
      </c>
      <c r="G135" s="261">
        <f t="shared" si="0"/>
        <v>5505.4425446616206</v>
      </c>
      <c r="H135" s="261">
        <f t="shared" si="0"/>
        <v>5179.2065602909424</v>
      </c>
      <c r="I135" s="261">
        <f t="shared" si="0"/>
        <v>4219.5872794214529</v>
      </c>
      <c r="J135" s="261">
        <f t="shared" si="0"/>
        <v>15370.333582661504</v>
      </c>
      <c r="K135" s="261">
        <f t="shared" si="0"/>
        <v>15906.898826054738</v>
      </c>
      <c r="L135" s="258"/>
    </row>
    <row r="136" spans="2:13" x14ac:dyDescent="0.35">
      <c r="B136" s="148"/>
      <c r="C136" s="173"/>
      <c r="D136" s="151"/>
      <c r="E136" s="255"/>
      <c r="F136" s="255"/>
      <c r="G136" s="255"/>
      <c r="H136" s="255"/>
      <c r="I136" s="255"/>
      <c r="J136" s="255"/>
      <c r="K136" s="255"/>
      <c r="L136" s="150"/>
      <c r="M136" s="262"/>
    </row>
    <row r="137" spans="2:13" x14ac:dyDescent="0.35">
      <c r="B137" s="148"/>
      <c r="C137" s="259"/>
      <c r="D137" s="260" t="s">
        <v>1433</v>
      </c>
      <c r="E137" s="261">
        <v>7370.7829999999994</v>
      </c>
      <c r="F137" s="261">
        <v>7396.9709999999995</v>
      </c>
      <c r="G137" s="261">
        <v>6259.3289999999997</v>
      </c>
      <c r="H137" s="261">
        <v>4277.6040000000003</v>
      </c>
      <c r="I137" s="261">
        <v>3722.998</v>
      </c>
      <c r="J137" s="261">
        <v>17348.669000000002</v>
      </c>
      <c r="K137" s="261">
        <v>12150.415999999999</v>
      </c>
      <c r="L137" s="258"/>
    </row>
    <row r="138" spans="2:13" x14ac:dyDescent="0.35">
      <c r="B138" s="148"/>
      <c r="C138" s="149"/>
      <c r="D138" s="149"/>
      <c r="E138" s="149"/>
      <c r="F138" s="149"/>
      <c r="G138" s="149"/>
      <c r="H138" s="149"/>
      <c r="I138" s="213"/>
      <c r="J138" s="149"/>
      <c r="K138" s="149"/>
      <c r="L138" s="150"/>
    </row>
    <row r="139" spans="2:13" x14ac:dyDescent="0.35">
      <c r="B139" s="148"/>
      <c r="C139" s="149"/>
      <c r="D139" s="149"/>
      <c r="E139" s="149"/>
      <c r="F139" s="149"/>
      <c r="G139" s="149"/>
      <c r="H139" s="149"/>
      <c r="I139" s="149"/>
      <c r="J139" s="149"/>
      <c r="K139" s="149"/>
      <c r="L139" s="150"/>
    </row>
    <row r="140" spans="2:13" x14ac:dyDescent="0.35">
      <c r="B140" s="148" t="s">
        <v>1434</v>
      </c>
      <c r="C140" s="200" t="s">
        <v>1889</v>
      </c>
      <c r="D140" s="149"/>
      <c r="E140" s="149"/>
      <c r="F140" s="149"/>
      <c r="G140" s="149"/>
      <c r="H140" s="149"/>
      <c r="I140" s="149"/>
      <c r="J140" s="149"/>
      <c r="K140" s="149"/>
      <c r="L140" s="150"/>
    </row>
    <row r="141" spans="2:13" x14ac:dyDescent="0.35">
      <c r="B141" s="148"/>
      <c r="C141" s="149"/>
      <c r="D141" s="149"/>
      <c r="E141" s="149"/>
      <c r="F141" s="149"/>
      <c r="G141" s="149"/>
      <c r="H141" s="149"/>
      <c r="I141" s="149"/>
      <c r="J141" s="149"/>
      <c r="K141" s="149"/>
      <c r="L141" s="150"/>
    </row>
    <row r="142" spans="2:13" x14ac:dyDescent="0.35">
      <c r="B142" s="148"/>
      <c r="C142" s="149"/>
      <c r="D142" s="149"/>
      <c r="E142" s="205" t="s">
        <v>108</v>
      </c>
      <c r="F142" s="205" t="s">
        <v>110</v>
      </c>
      <c r="G142" s="205" t="s">
        <v>112</v>
      </c>
      <c r="H142" s="256" t="s">
        <v>114</v>
      </c>
      <c r="I142" s="205" t="s">
        <v>116</v>
      </c>
      <c r="J142" s="205" t="s">
        <v>118</v>
      </c>
      <c r="K142" s="205" t="s">
        <v>120</v>
      </c>
      <c r="L142" s="150"/>
    </row>
    <row r="143" spans="2:13" x14ac:dyDescent="0.35">
      <c r="B143" s="148"/>
      <c r="C143" s="659" t="s">
        <v>1427</v>
      </c>
      <c r="D143" s="660"/>
      <c r="E143" s="257">
        <v>1696.0802981793165</v>
      </c>
      <c r="F143" s="257">
        <v>1706.4879015147644</v>
      </c>
      <c r="G143" s="257">
        <v>1638.8136497971295</v>
      </c>
      <c r="H143" s="257">
        <v>1860.6761282781024</v>
      </c>
      <c r="I143" s="257">
        <v>1325.1796415291756</v>
      </c>
      <c r="J143" s="257">
        <v>6368.8549820078988</v>
      </c>
      <c r="K143" s="257">
        <v>7450.7826589645465</v>
      </c>
      <c r="L143" s="258"/>
      <c r="M143" s="263"/>
    </row>
    <row r="144" spans="2:13" x14ac:dyDescent="0.35">
      <c r="B144" s="148"/>
      <c r="C144" s="659" t="s">
        <v>489</v>
      </c>
      <c r="D144" s="660"/>
      <c r="E144" s="673">
        <v>2068.9294905775778</v>
      </c>
      <c r="F144" s="673">
        <v>1967.0286008161017</v>
      </c>
      <c r="G144" s="673">
        <v>2045.4663072393914</v>
      </c>
      <c r="H144" s="673">
        <v>1929.4205979015414</v>
      </c>
      <c r="I144" s="673">
        <v>1959.0631094498051</v>
      </c>
      <c r="J144" s="673">
        <v>9040.6023464664504</v>
      </c>
      <c r="K144" s="673">
        <v>17906.529547549129</v>
      </c>
      <c r="L144" s="258"/>
      <c r="M144" s="561"/>
    </row>
    <row r="145" spans="2:12" x14ac:dyDescent="0.35">
      <c r="B145" s="148"/>
      <c r="C145" s="659" t="s">
        <v>491</v>
      </c>
      <c r="D145" s="660"/>
      <c r="E145" s="674">
        <v>7071</v>
      </c>
      <c r="F145" s="674"/>
      <c r="G145" s="674"/>
      <c r="H145" s="674"/>
      <c r="I145" s="674"/>
      <c r="J145" s="674"/>
      <c r="K145" s="674"/>
      <c r="L145" s="258"/>
    </row>
    <row r="146" spans="2:12" x14ac:dyDescent="0.35">
      <c r="B146" s="148"/>
      <c r="C146" s="659" t="s">
        <v>1406</v>
      </c>
      <c r="D146" s="660"/>
      <c r="E146" s="257">
        <v>8156.4180000000015</v>
      </c>
      <c r="F146" s="257"/>
      <c r="G146" s="257"/>
      <c r="H146" s="257"/>
      <c r="I146" s="257"/>
      <c r="J146" s="257"/>
      <c r="K146" s="257"/>
      <c r="L146" s="258"/>
    </row>
    <row r="147" spans="2:12" x14ac:dyDescent="0.35">
      <c r="B147" s="148"/>
      <c r="C147" s="259"/>
      <c r="D147" s="260" t="s">
        <v>1435</v>
      </c>
      <c r="E147" s="261">
        <f>E143+E144+E146</f>
        <v>11921.427788756897</v>
      </c>
      <c r="F147" s="261">
        <f t="shared" ref="F147:K147" si="1">F143+F144+F146</f>
        <v>3673.5165023308664</v>
      </c>
      <c r="G147" s="261">
        <f t="shared" si="1"/>
        <v>3684.279957036521</v>
      </c>
      <c r="H147" s="261">
        <f t="shared" si="1"/>
        <v>3790.0967261796441</v>
      </c>
      <c r="I147" s="261">
        <f t="shared" si="1"/>
        <v>3284.2427509789804</v>
      </c>
      <c r="J147" s="261">
        <f t="shared" si="1"/>
        <v>15409.457328474349</v>
      </c>
      <c r="K147" s="261">
        <f t="shared" si="1"/>
        <v>25357.312206513678</v>
      </c>
      <c r="L147" s="258"/>
    </row>
    <row r="148" spans="2:12" x14ac:dyDescent="0.35">
      <c r="B148" s="148"/>
      <c r="C148" s="173"/>
      <c r="D148" s="151"/>
      <c r="E148" s="264"/>
      <c r="F148" s="264"/>
      <c r="G148" s="264"/>
      <c r="H148" s="264"/>
      <c r="I148" s="264"/>
      <c r="J148" s="264"/>
      <c r="K148" s="264"/>
      <c r="L148" s="150"/>
    </row>
    <row r="149" spans="2:12" x14ac:dyDescent="0.35">
      <c r="B149" s="148"/>
      <c r="C149" s="265"/>
      <c r="D149" s="260" t="s">
        <v>1436</v>
      </c>
      <c r="E149" s="261">
        <f>E137</f>
        <v>7370.7829999999994</v>
      </c>
      <c r="F149" s="261">
        <f>F137</f>
        <v>7396.9709999999995</v>
      </c>
      <c r="G149" s="261">
        <f t="shared" ref="G149:K149" si="2">G137</f>
        <v>6259.3289999999997</v>
      </c>
      <c r="H149" s="261">
        <f t="shared" si="2"/>
        <v>4277.6040000000003</v>
      </c>
      <c r="I149" s="261">
        <f t="shared" si="2"/>
        <v>3722.998</v>
      </c>
      <c r="J149" s="261">
        <f t="shared" si="2"/>
        <v>17348.669000000002</v>
      </c>
      <c r="K149" s="261">
        <f t="shared" si="2"/>
        <v>12150.415999999999</v>
      </c>
      <c r="L149" s="258"/>
    </row>
    <row r="150" spans="2:12" x14ac:dyDescent="0.35">
      <c r="B150" s="148"/>
      <c r="C150" s="675" t="s">
        <v>1437</v>
      </c>
      <c r="D150" s="675"/>
      <c r="E150" s="257">
        <f>E149</f>
        <v>7370.7829999999994</v>
      </c>
      <c r="F150" s="257">
        <f t="shared" ref="F150:K150" si="3">F149</f>
        <v>7396.9709999999995</v>
      </c>
      <c r="G150" s="257">
        <f t="shared" si="3"/>
        <v>6259.3289999999997</v>
      </c>
      <c r="H150" s="257">
        <f t="shared" si="3"/>
        <v>4277.6040000000003</v>
      </c>
      <c r="I150" s="257">
        <f t="shared" si="3"/>
        <v>3722.998</v>
      </c>
      <c r="J150" s="257">
        <f t="shared" si="3"/>
        <v>17348.669000000002</v>
      </c>
      <c r="K150" s="257">
        <f t="shared" si="3"/>
        <v>12150.415999999999</v>
      </c>
      <c r="L150" s="150"/>
    </row>
    <row r="151" spans="2:12" x14ac:dyDescent="0.35">
      <c r="B151" s="148"/>
      <c r="C151" s="675" t="s">
        <v>1438</v>
      </c>
      <c r="D151" s="675"/>
      <c r="E151" s="210"/>
      <c r="F151" s="210"/>
      <c r="G151" s="210"/>
      <c r="H151" s="210"/>
      <c r="I151" s="210"/>
      <c r="J151" s="210"/>
      <c r="K151" s="210"/>
      <c r="L151" s="150"/>
    </row>
    <row r="152" spans="2:12" x14ac:dyDescent="0.35">
      <c r="B152" s="148"/>
      <c r="C152" s="149"/>
      <c r="D152" s="149"/>
      <c r="E152" s="149"/>
      <c r="F152" s="149"/>
      <c r="G152" s="149"/>
      <c r="H152" s="149"/>
      <c r="I152" s="149"/>
      <c r="J152" s="149"/>
      <c r="K152" s="149"/>
      <c r="L152" s="150"/>
    </row>
    <row r="153" spans="2:12" x14ac:dyDescent="0.35">
      <c r="B153" s="148"/>
      <c r="C153" s="149"/>
      <c r="D153" s="149"/>
      <c r="E153" s="149"/>
      <c r="F153" s="149"/>
      <c r="G153" s="149"/>
      <c r="H153" s="149"/>
      <c r="I153" s="149"/>
      <c r="J153" s="149"/>
      <c r="K153" s="149"/>
      <c r="L153" s="150"/>
    </row>
    <row r="154" spans="2:12" x14ac:dyDescent="0.35">
      <c r="B154" s="148" t="s">
        <v>1439</v>
      </c>
      <c r="C154" s="200" t="s">
        <v>1440</v>
      </c>
      <c r="D154" s="149"/>
      <c r="E154" s="213"/>
      <c r="F154" s="149"/>
      <c r="G154" s="149"/>
      <c r="H154" s="149"/>
      <c r="I154" s="213"/>
      <c r="J154" s="213"/>
      <c r="K154" s="213"/>
      <c r="L154" s="150"/>
    </row>
    <row r="155" spans="2:12" x14ac:dyDescent="0.35">
      <c r="B155" s="148"/>
      <c r="C155" s="149"/>
      <c r="D155" s="149"/>
      <c r="E155" s="149"/>
      <c r="F155" s="149"/>
      <c r="G155" s="149"/>
      <c r="H155" s="149"/>
      <c r="I155" s="149"/>
      <c r="J155" s="149"/>
      <c r="K155" s="149"/>
      <c r="L155" s="150"/>
    </row>
    <row r="156" spans="2:12" x14ac:dyDescent="0.35">
      <c r="B156" s="148"/>
      <c r="C156" s="266" t="s">
        <v>1442</v>
      </c>
      <c r="D156" s="676"/>
      <c r="E156" s="677"/>
      <c r="F156" s="677"/>
      <c r="G156" s="677"/>
      <c r="H156" s="677"/>
      <c r="I156" s="677"/>
      <c r="J156" s="677"/>
      <c r="K156" s="677"/>
      <c r="L156" s="150"/>
    </row>
    <row r="157" spans="2:12" ht="243.75" customHeight="1" x14ac:dyDescent="0.35">
      <c r="B157" s="148"/>
      <c r="C157" s="267"/>
      <c r="D157" s="678" t="s">
        <v>1558</v>
      </c>
      <c r="E157" s="679"/>
      <c r="F157" s="679"/>
      <c r="G157" s="679"/>
      <c r="H157" s="679"/>
      <c r="I157" s="680"/>
      <c r="J157" s="680"/>
      <c r="K157" s="680"/>
      <c r="L157" s="150"/>
    </row>
    <row r="158" spans="2:12" x14ac:dyDescent="0.35">
      <c r="B158" s="148"/>
      <c r="C158" s="268"/>
      <c r="D158" s="269"/>
      <c r="E158" s="270"/>
      <c r="F158" s="173"/>
      <c r="G158" s="173"/>
      <c r="H158" s="173"/>
      <c r="I158" s="149"/>
      <c r="J158" s="149"/>
      <c r="K158" s="271"/>
      <c r="L158" s="150"/>
    </row>
    <row r="159" spans="2:12" x14ac:dyDescent="0.35">
      <c r="B159" s="148"/>
      <c r="C159" s="272"/>
      <c r="D159" s="273" t="s">
        <v>693</v>
      </c>
      <c r="E159" s="273" t="s">
        <v>1441</v>
      </c>
      <c r="F159" s="149"/>
      <c r="G159" s="149"/>
      <c r="H159" s="173"/>
      <c r="I159" s="173"/>
      <c r="J159" s="201"/>
      <c r="K159" s="271"/>
      <c r="L159" s="150"/>
    </row>
    <row r="160" spans="2:12" x14ac:dyDescent="0.35">
      <c r="B160" s="148"/>
      <c r="C160" s="274" t="s">
        <v>1559</v>
      </c>
      <c r="D160" s="275">
        <v>41147</v>
      </c>
      <c r="E160" s="276">
        <v>5.9</v>
      </c>
      <c r="F160" s="149"/>
      <c r="G160" s="149"/>
      <c r="H160" s="173"/>
      <c r="I160" s="173"/>
      <c r="J160" s="149"/>
      <c r="K160" s="271"/>
      <c r="L160" s="150"/>
    </row>
    <row r="161" spans="2:12" x14ac:dyDescent="0.35">
      <c r="B161" s="148"/>
      <c r="C161" s="274" t="s">
        <v>1560</v>
      </c>
      <c r="D161" s="275">
        <v>9434</v>
      </c>
      <c r="E161" s="276">
        <v>6.3</v>
      </c>
      <c r="F161" s="149"/>
      <c r="G161" s="149"/>
      <c r="H161" s="173"/>
      <c r="I161" s="149"/>
      <c r="J161" s="149"/>
      <c r="K161" s="271"/>
      <c r="L161" s="150"/>
    </row>
    <row r="162" spans="2:12" x14ac:dyDescent="0.35">
      <c r="B162" s="148"/>
      <c r="C162" s="266" t="s">
        <v>1445</v>
      </c>
      <c r="D162" s="681"/>
      <c r="E162" s="677"/>
      <c r="F162" s="682"/>
      <c r="G162" s="682"/>
      <c r="H162" s="682"/>
      <c r="I162" s="682"/>
      <c r="J162" s="682"/>
      <c r="K162" s="682"/>
      <c r="L162" s="150"/>
    </row>
    <row r="163" spans="2:12" ht="66" customHeight="1" x14ac:dyDescent="0.35">
      <c r="B163" s="148"/>
      <c r="C163" s="267"/>
      <c r="D163" s="683" t="s">
        <v>1561</v>
      </c>
      <c r="E163" s="684"/>
      <c r="F163" s="684"/>
      <c r="G163" s="684"/>
      <c r="H163" s="684"/>
      <c r="I163" s="684"/>
      <c r="J163" s="684"/>
      <c r="K163" s="685"/>
      <c r="L163" s="150"/>
    </row>
    <row r="164" spans="2:12" x14ac:dyDescent="0.35">
      <c r="B164" s="148"/>
      <c r="C164" s="268"/>
      <c r="D164" s="277"/>
      <c r="E164" s="171"/>
      <c r="F164" s="149"/>
      <c r="G164" s="149"/>
      <c r="H164" s="149"/>
      <c r="I164" s="149"/>
      <c r="J164" s="149"/>
      <c r="K164" s="271"/>
      <c r="L164" s="150"/>
    </row>
    <row r="165" spans="2:12" x14ac:dyDescent="0.35">
      <c r="B165" s="148"/>
      <c r="C165" s="272"/>
      <c r="D165" s="273" t="s">
        <v>693</v>
      </c>
      <c r="E165" s="273" t="s">
        <v>1441</v>
      </c>
      <c r="F165" s="278"/>
      <c r="G165" s="149"/>
      <c r="H165" s="149"/>
      <c r="I165" s="149"/>
      <c r="J165" s="149"/>
      <c r="K165" s="271"/>
      <c r="L165" s="150"/>
    </row>
    <row r="166" spans="2:12" x14ac:dyDescent="0.35">
      <c r="B166" s="148"/>
      <c r="C166" s="274" t="s">
        <v>1562</v>
      </c>
      <c r="D166" s="275">
        <v>2908</v>
      </c>
      <c r="E166" s="279">
        <v>7.3</v>
      </c>
      <c r="F166" s="278"/>
      <c r="G166" s="149"/>
      <c r="H166" s="149"/>
      <c r="I166" s="173"/>
      <c r="J166" s="149"/>
      <c r="K166" s="271"/>
      <c r="L166" s="150"/>
    </row>
    <row r="167" spans="2:12" x14ac:dyDescent="0.35">
      <c r="B167" s="148"/>
      <c r="C167" s="274" t="s">
        <v>1563</v>
      </c>
      <c r="D167" s="275">
        <v>2545</v>
      </c>
      <c r="E167" s="279">
        <v>6.2</v>
      </c>
      <c r="F167" s="277"/>
      <c r="G167" s="171"/>
      <c r="H167" s="270"/>
      <c r="I167" s="270"/>
      <c r="J167" s="171"/>
      <c r="K167" s="172"/>
      <c r="L167" s="150"/>
    </row>
    <row r="168" spans="2:12" x14ac:dyDescent="0.35">
      <c r="B168" s="148"/>
      <c r="C168" s="149"/>
      <c r="D168" s="149"/>
      <c r="E168" s="149"/>
      <c r="F168" s="149"/>
      <c r="G168" s="149"/>
      <c r="H168" s="149"/>
      <c r="I168" s="149"/>
      <c r="J168" s="149"/>
      <c r="K168" s="149"/>
      <c r="L168" s="150"/>
    </row>
    <row r="169" spans="2:12" x14ac:dyDescent="0.35">
      <c r="B169" s="148"/>
      <c r="C169" s="149"/>
      <c r="D169" s="149"/>
      <c r="E169" s="149"/>
      <c r="F169" s="149"/>
      <c r="G169" s="149"/>
      <c r="H169" s="149"/>
      <c r="I169" s="149"/>
      <c r="J169" s="149"/>
      <c r="K169" s="149"/>
      <c r="L169" s="150"/>
    </row>
    <row r="170" spans="2:12" x14ac:dyDescent="0.35">
      <c r="B170" s="148" t="s">
        <v>1446</v>
      </c>
      <c r="C170" s="200" t="s">
        <v>1564</v>
      </c>
      <c r="D170" s="149"/>
      <c r="E170" s="149"/>
      <c r="F170" s="149"/>
      <c r="G170" s="149"/>
      <c r="H170" s="149"/>
      <c r="I170" s="149"/>
      <c r="J170" s="149"/>
      <c r="K170" s="149"/>
      <c r="L170" s="150"/>
    </row>
    <row r="171" spans="2:12" x14ac:dyDescent="0.35">
      <c r="B171" s="148"/>
      <c r="C171" s="149"/>
      <c r="D171" s="149"/>
      <c r="E171" s="686" t="s">
        <v>1565</v>
      </c>
      <c r="F171" s="149"/>
      <c r="G171" s="173"/>
      <c r="H171" s="149"/>
      <c r="I171" s="149"/>
      <c r="J171" s="149"/>
      <c r="K171" s="149"/>
      <c r="L171" s="150"/>
    </row>
    <row r="172" spans="2:12" x14ac:dyDescent="0.35">
      <c r="B172" s="148"/>
      <c r="C172" s="149"/>
      <c r="D172" s="149"/>
      <c r="E172" s="687"/>
      <c r="F172" s="149"/>
      <c r="G172" s="149"/>
      <c r="H172" s="149"/>
      <c r="I172" s="149"/>
      <c r="J172" s="149"/>
      <c r="K172" s="149"/>
      <c r="L172" s="150"/>
    </row>
    <row r="173" spans="2:12" x14ac:dyDescent="0.35">
      <c r="B173" s="148"/>
      <c r="C173" s="659" t="s">
        <v>1566</v>
      </c>
      <c r="D173" s="660"/>
      <c r="E173" s="210"/>
      <c r="F173" s="149"/>
      <c r="G173" s="149"/>
      <c r="H173" s="149"/>
      <c r="I173" s="149"/>
      <c r="J173" s="149"/>
      <c r="K173" s="149"/>
      <c r="L173" s="150"/>
    </row>
    <row r="174" spans="2:12" x14ac:dyDescent="0.35">
      <c r="B174" s="148"/>
      <c r="C174" s="659" t="s">
        <v>1567</v>
      </c>
      <c r="D174" s="660"/>
      <c r="E174" s="210"/>
      <c r="F174" s="149"/>
      <c r="G174" s="149"/>
      <c r="H174" s="149"/>
      <c r="I174" s="149"/>
      <c r="J174" s="149"/>
      <c r="K174" s="149"/>
      <c r="L174" s="150"/>
    </row>
    <row r="175" spans="2:12" x14ac:dyDescent="0.35">
      <c r="B175" s="148"/>
      <c r="C175" s="659" t="s">
        <v>1568</v>
      </c>
      <c r="D175" s="660"/>
      <c r="E175" s="210">
        <v>9300</v>
      </c>
      <c r="F175" s="149"/>
      <c r="G175" s="149"/>
      <c r="H175" s="149"/>
      <c r="I175" s="149"/>
      <c r="J175" s="149"/>
      <c r="K175" s="149"/>
      <c r="L175" s="150"/>
    </row>
    <row r="176" spans="2:12" x14ac:dyDescent="0.35">
      <c r="B176" s="148"/>
      <c r="C176" s="659" t="s">
        <v>1569</v>
      </c>
      <c r="D176" s="660"/>
      <c r="E176" s="210"/>
      <c r="F176" s="149"/>
      <c r="G176" s="149"/>
      <c r="H176" s="149"/>
      <c r="I176" s="149"/>
      <c r="J176" s="149"/>
      <c r="K176" s="149"/>
      <c r="L176" s="150"/>
    </row>
    <row r="177" spans="2:12" x14ac:dyDescent="0.35">
      <c r="B177" s="148"/>
      <c r="C177" s="659" t="s">
        <v>1570</v>
      </c>
      <c r="D177" s="660"/>
      <c r="E177" s="210">
        <v>2182</v>
      </c>
      <c r="F177" s="149"/>
      <c r="G177" s="149"/>
      <c r="H177" s="149"/>
      <c r="I177" s="149"/>
      <c r="J177" s="149"/>
      <c r="K177" s="149"/>
      <c r="L177" s="150"/>
    </row>
    <row r="178" spans="2:12" x14ac:dyDescent="0.35">
      <c r="B178" s="148"/>
      <c r="C178" s="690" t="s">
        <v>1406</v>
      </c>
      <c r="D178" s="185" t="s">
        <v>1571</v>
      </c>
      <c r="E178" s="210"/>
      <c r="F178" s="149"/>
      <c r="G178" s="149"/>
      <c r="H178" s="149"/>
      <c r="I178" s="149"/>
      <c r="J178" s="149"/>
      <c r="K178" s="149"/>
      <c r="L178" s="150"/>
    </row>
    <row r="179" spans="2:12" x14ac:dyDescent="0.35">
      <c r="B179" s="148"/>
      <c r="C179" s="691"/>
      <c r="D179" s="185" t="s">
        <v>92</v>
      </c>
      <c r="E179" s="210">
        <v>5974.4180000000015</v>
      </c>
      <c r="F179" s="149"/>
      <c r="G179" s="149"/>
      <c r="H179" s="149"/>
      <c r="I179" s="149"/>
      <c r="J179" s="149"/>
      <c r="K179" s="149"/>
      <c r="L179" s="150"/>
    </row>
    <row r="180" spans="2:12" x14ac:dyDescent="0.35">
      <c r="B180" s="148"/>
      <c r="C180" s="692" t="s">
        <v>1572</v>
      </c>
      <c r="D180" s="693"/>
      <c r="E180" s="215">
        <f>SUM(E173:E179)</f>
        <v>17456.418000000001</v>
      </c>
      <c r="F180" s="149"/>
      <c r="G180" s="149"/>
      <c r="H180" s="149"/>
      <c r="I180" s="149"/>
      <c r="J180" s="149"/>
      <c r="K180" s="149"/>
      <c r="L180" s="150"/>
    </row>
    <row r="181" spans="2:12" x14ac:dyDescent="0.35">
      <c r="B181" s="148"/>
      <c r="C181" s="688" t="s">
        <v>1573</v>
      </c>
      <c r="D181" s="689"/>
      <c r="E181" s="280">
        <f>E180/F89</f>
        <v>0.29796025350457628</v>
      </c>
      <c r="F181" s="149"/>
      <c r="G181" s="149"/>
      <c r="H181" s="149"/>
      <c r="I181" s="149"/>
      <c r="J181" s="149"/>
      <c r="K181" s="149"/>
      <c r="L181" s="150"/>
    </row>
    <row r="182" spans="2:12" x14ac:dyDescent="0.35">
      <c r="B182" s="148"/>
      <c r="C182" s="281"/>
      <c r="D182" s="151"/>
      <c r="E182" s="149"/>
      <c r="F182" s="149"/>
      <c r="G182" s="149"/>
      <c r="H182" s="149"/>
      <c r="I182" s="149"/>
      <c r="J182" s="149"/>
      <c r="K182" s="149"/>
      <c r="L182" s="150"/>
    </row>
    <row r="183" spans="2:12" x14ac:dyDescent="0.35">
      <c r="B183" s="148"/>
      <c r="C183" s="659" t="s">
        <v>1574</v>
      </c>
      <c r="D183" s="660"/>
      <c r="E183" s="282">
        <v>0</v>
      </c>
      <c r="F183" s="273" t="s">
        <v>1575</v>
      </c>
      <c r="G183" s="149"/>
      <c r="H183" s="173"/>
      <c r="I183" s="149"/>
      <c r="J183" s="149"/>
      <c r="K183" s="149"/>
      <c r="L183" s="150"/>
    </row>
    <row r="184" spans="2:12" x14ac:dyDescent="0.35">
      <c r="B184" s="148"/>
      <c r="C184" s="688" t="s">
        <v>1576</v>
      </c>
      <c r="D184" s="689"/>
      <c r="E184" s="283"/>
      <c r="F184" s="284"/>
      <c r="G184" s="149"/>
      <c r="H184" s="149"/>
      <c r="I184" s="149"/>
      <c r="J184" s="149"/>
      <c r="K184" s="149"/>
      <c r="L184" s="150"/>
    </row>
    <row r="185" spans="2:12" x14ac:dyDescent="0.35">
      <c r="B185" s="148"/>
      <c r="C185" s="281"/>
      <c r="D185" s="151"/>
      <c r="E185" s="149"/>
      <c r="F185" s="149"/>
      <c r="G185" s="149"/>
      <c r="H185" s="149"/>
      <c r="I185" s="149"/>
      <c r="J185" s="149"/>
      <c r="K185" s="149"/>
      <c r="L185" s="150"/>
    </row>
    <row r="186" spans="2:12" x14ac:dyDescent="0.35">
      <c r="B186" s="148"/>
      <c r="C186" s="149"/>
      <c r="D186" s="149"/>
      <c r="E186" s="149"/>
      <c r="F186" s="149"/>
      <c r="G186" s="149"/>
      <c r="H186" s="149"/>
      <c r="I186" s="149"/>
      <c r="J186" s="149"/>
      <c r="K186" s="149"/>
      <c r="L186" s="150"/>
    </row>
    <row r="187" spans="2:12" x14ac:dyDescent="0.35">
      <c r="B187" s="148" t="s">
        <v>1577</v>
      </c>
      <c r="C187" s="200" t="s">
        <v>1447</v>
      </c>
      <c r="D187" s="149"/>
      <c r="E187" s="149"/>
      <c r="F187" s="149"/>
      <c r="G187" s="149"/>
      <c r="H187" s="149"/>
      <c r="I187" s="149"/>
      <c r="J187" s="149"/>
      <c r="K187" s="149"/>
      <c r="L187" s="150"/>
    </row>
    <row r="188" spans="2:12" x14ac:dyDescent="0.35">
      <c r="B188" s="148"/>
      <c r="C188" s="149"/>
      <c r="D188" s="149"/>
      <c r="E188" s="149"/>
      <c r="F188" s="149"/>
      <c r="G188" s="149"/>
      <c r="H188" s="149"/>
      <c r="I188" s="149"/>
      <c r="J188" s="149"/>
      <c r="K188" s="149"/>
      <c r="L188" s="150"/>
    </row>
    <row r="189" spans="2:12" x14ac:dyDescent="0.35">
      <c r="B189" s="148"/>
      <c r="C189" s="149"/>
      <c r="D189" s="205" t="s">
        <v>1414</v>
      </c>
      <c r="E189" s="205" t="s">
        <v>1441</v>
      </c>
      <c r="F189" s="149"/>
      <c r="G189" s="149"/>
      <c r="H189" s="149"/>
      <c r="I189" s="149"/>
      <c r="J189" s="149"/>
      <c r="K189" s="149"/>
      <c r="L189" s="150"/>
    </row>
    <row r="190" spans="2:12" x14ac:dyDescent="0.35">
      <c r="B190" s="148"/>
      <c r="C190" s="221" t="s">
        <v>1448</v>
      </c>
      <c r="D190" s="210">
        <v>2182</v>
      </c>
      <c r="E190" s="252">
        <v>0</v>
      </c>
      <c r="F190" s="149"/>
      <c r="G190" s="149"/>
      <c r="H190" s="149"/>
      <c r="I190" s="149"/>
      <c r="J190" s="149"/>
      <c r="K190" s="149"/>
      <c r="L190" s="150"/>
    </row>
    <row r="191" spans="2:12" x14ac:dyDescent="0.35">
      <c r="B191" s="148"/>
      <c r="C191" s="221" t="s">
        <v>1449</v>
      </c>
      <c r="D191" s="210">
        <v>5974.4180000000015</v>
      </c>
      <c r="E191" s="252">
        <v>0.09</v>
      </c>
      <c r="F191" s="553"/>
      <c r="G191" s="149"/>
      <c r="H191" s="149"/>
      <c r="I191" s="149"/>
      <c r="J191" s="149"/>
      <c r="K191" s="149"/>
      <c r="L191" s="150"/>
    </row>
    <row r="192" spans="2:12" x14ac:dyDescent="0.35">
      <c r="B192" s="148"/>
      <c r="C192" s="221" t="s">
        <v>1450</v>
      </c>
      <c r="D192" s="210"/>
      <c r="E192" s="285"/>
      <c r="F192" s="149"/>
      <c r="G192" s="149"/>
      <c r="H192" s="149"/>
      <c r="I192" s="149"/>
      <c r="J192" s="149"/>
      <c r="K192" s="149"/>
      <c r="L192" s="150"/>
    </row>
    <row r="193" spans="2:12" x14ac:dyDescent="0.35">
      <c r="B193" s="148"/>
      <c r="C193" s="265" t="s">
        <v>94</v>
      </c>
      <c r="D193" s="215">
        <f>D191+D190</f>
        <v>8156.4180000000015</v>
      </c>
      <c r="E193" s="253">
        <f>E191</f>
        <v>0.09</v>
      </c>
      <c r="F193" s="173"/>
      <c r="G193" s="149"/>
      <c r="H193" s="149"/>
      <c r="I193" s="149"/>
      <c r="J193" s="149"/>
      <c r="K193" s="149"/>
      <c r="L193" s="150"/>
    </row>
    <row r="194" spans="2:12" ht="15" thickBot="1" x14ac:dyDescent="0.4">
      <c r="B194" s="286"/>
      <c r="C194" s="287"/>
      <c r="D194" s="287"/>
      <c r="E194" s="287"/>
      <c r="F194" s="287"/>
      <c r="G194" s="287"/>
      <c r="H194" s="287"/>
      <c r="I194" s="287"/>
      <c r="J194" s="287"/>
      <c r="K194" s="287"/>
      <c r="L194" s="288"/>
    </row>
    <row r="232" spans="2:3" x14ac:dyDescent="0.35">
      <c r="B232" s="289"/>
      <c r="C232" s="290"/>
    </row>
  </sheetData>
  <sheetProtection password="CA11" sheet="1" objects="1" scenarios="1"/>
  <mergeCells count="57">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F46:I46"/>
    <mergeCell ref="D4:F4"/>
    <mergeCell ref="F41:H41"/>
    <mergeCell ref="F42:H42"/>
    <mergeCell ref="F43:H43"/>
    <mergeCell ref="F45:I45"/>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5"/>
  <sheetViews>
    <sheetView showGridLines="0" topLeftCell="B188" zoomScale="91" zoomScaleNormal="60" workbookViewId="0">
      <selection activeCell="E68" sqref="E68:E75"/>
    </sheetView>
  </sheetViews>
  <sheetFormatPr baseColWidth="10" defaultColWidth="11.453125" defaultRowHeight="14.5" x14ac:dyDescent="0.35"/>
  <cols>
    <col min="1" max="1" width="3.1796875" style="64" customWidth="1"/>
    <col min="2" max="2" width="6" style="1" customWidth="1"/>
    <col min="3" max="3" width="33.1796875" customWidth="1"/>
    <col min="4" max="4" width="15.26953125" customWidth="1"/>
    <col min="5" max="5" width="15.453125" bestFit="1" customWidth="1"/>
    <col min="6" max="6" width="14.81640625" customWidth="1"/>
    <col min="7" max="10" width="11.453125" customWidth="1"/>
    <col min="11" max="11" width="40.7265625" customWidth="1"/>
    <col min="12" max="12" width="3.81640625" customWidth="1"/>
    <col min="13" max="97" width="11.453125" style="64"/>
  </cols>
  <sheetData>
    <row r="1" spans="1:97" ht="15" thickBot="1" x14ac:dyDescent="0.4"/>
    <row r="2" spans="1:97" s="295" customFormat="1" x14ac:dyDescent="0.35">
      <c r="A2" s="64"/>
      <c r="B2" s="291"/>
      <c r="C2" s="292" t="s">
        <v>1510</v>
      </c>
      <c r="D2" s="293"/>
      <c r="E2" s="293"/>
      <c r="F2" s="293"/>
      <c r="G2" s="293"/>
      <c r="H2" s="293"/>
      <c r="I2" s="293"/>
      <c r="J2" s="293"/>
      <c r="K2" s="293"/>
      <c r="L2" s="29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row>
    <row r="3" spans="1:97" x14ac:dyDescent="0.35">
      <c r="B3" s="296"/>
      <c r="C3" s="297"/>
      <c r="D3" s="297"/>
      <c r="E3" s="297"/>
      <c r="F3" s="297"/>
      <c r="G3" s="297"/>
      <c r="H3" s="297"/>
      <c r="I3" s="297"/>
      <c r="J3" s="297"/>
      <c r="K3" s="297"/>
      <c r="L3" s="298"/>
    </row>
    <row r="4" spans="1:97" x14ac:dyDescent="0.35">
      <c r="B4" s="296"/>
      <c r="C4" s="299" t="s">
        <v>1511</v>
      </c>
      <c r="D4" s="696" t="s">
        <v>1334</v>
      </c>
      <c r="E4" s="696"/>
      <c r="F4" s="696"/>
      <c r="G4" s="297"/>
      <c r="H4" s="297"/>
      <c r="I4" s="297"/>
      <c r="J4" s="297"/>
      <c r="K4" s="297"/>
      <c r="L4" s="298"/>
    </row>
    <row r="5" spans="1:97" x14ac:dyDescent="0.35">
      <c r="B5" s="296"/>
      <c r="C5" s="299" t="s">
        <v>1381</v>
      </c>
      <c r="D5" s="300">
        <f>'D1. NTT Overview'!D5</f>
        <v>44104</v>
      </c>
      <c r="E5" s="297"/>
      <c r="F5" s="297"/>
      <c r="G5" s="297"/>
      <c r="H5" s="297"/>
      <c r="I5" s="297"/>
      <c r="J5" s="297"/>
      <c r="K5" s="297"/>
      <c r="L5" s="298"/>
    </row>
    <row r="6" spans="1:97" x14ac:dyDescent="0.35">
      <c r="B6" s="296"/>
      <c r="C6" s="297"/>
      <c r="D6" s="297"/>
      <c r="E6" s="297"/>
      <c r="F6" s="297"/>
      <c r="G6" s="297"/>
      <c r="H6" s="297"/>
      <c r="I6" s="297"/>
      <c r="J6" s="297"/>
      <c r="K6" s="297"/>
      <c r="L6" s="298"/>
    </row>
    <row r="7" spans="1:97" s="303" customFormat="1" ht="13" x14ac:dyDescent="0.3">
      <c r="A7" s="301"/>
      <c r="B7" s="154">
        <v>4</v>
      </c>
      <c r="C7" s="155" t="s">
        <v>1578</v>
      </c>
      <c r="D7" s="155"/>
      <c r="E7" s="155"/>
      <c r="F7" s="155"/>
      <c r="G7" s="155"/>
      <c r="H7" s="155"/>
      <c r="I7" s="155"/>
      <c r="J7" s="155"/>
      <c r="K7" s="155"/>
      <c r="L7" s="302"/>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row>
    <row r="8" spans="1:97" s="303" customFormat="1" ht="12.5" x14ac:dyDescent="0.25">
      <c r="A8" s="301"/>
      <c r="B8" s="304"/>
      <c r="C8" s="305"/>
      <c r="D8" s="305"/>
      <c r="E8" s="306"/>
      <c r="F8" s="306"/>
      <c r="G8" s="306"/>
      <c r="H8" s="306"/>
      <c r="I8" s="306"/>
      <c r="J8" s="306"/>
      <c r="K8" s="306"/>
      <c r="L8" s="307"/>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row>
    <row r="9" spans="1:97" s="303" customFormat="1" ht="12.5" x14ac:dyDescent="0.25">
      <c r="A9" s="301"/>
      <c r="B9" s="304"/>
      <c r="C9" s="308" t="s">
        <v>1579</v>
      </c>
      <c r="D9" s="305"/>
      <c r="E9" s="306"/>
      <c r="F9" s="306"/>
      <c r="G9" s="306"/>
      <c r="H9" s="306"/>
      <c r="I9" s="306"/>
      <c r="J9" s="306"/>
      <c r="K9" s="306"/>
      <c r="L9" s="307"/>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row>
    <row r="10" spans="1:97" s="303" customFormat="1" ht="12.5" x14ac:dyDescent="0.25">
      <c r="A10" s="301"/>
      <c r="B10" s="304"/>
      <c r="C10" s="308"/>
      <c r="D10" s="305"/>
      <c r="E10" s="306"/>
      <c r="F10" s="306"/>
      <c r="G10" s="306"/>
      <c r="H10" s="306"/>
      <c r="I10" s="306"/>
      <c r="J10" s="306"/>
      <c r="K10" s="306"/>
      <c r="L10" s="307"/>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row>
    <row r="11" spans="1:97" s="303" customFormat="1" ht="13" x14ac:dyDescent="0.3">
      <c r="A11" s="301"/>
      <c r="B11" s="304" t="s">
        <v>1451</v>
      </c>
      <c r="C11" s="309" t="s">
        <v>1474</v>
      </c>
      <c r="D11" s="305"/>
      <c r="E11" s="306"/>
      <c r="F11" s="306"/>
      <c r="G11" s="306"/>
      <c r="H11" s="306"/>
      <c r="I11" s="306"/>
      <c r="J11" s="306"/>
      <c r="K11" s="306"/>
      <c r="L11" s="307"/>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row>
    <row r="12" spans="1:97" s="303" customFormat="1" ht="12.5" x14ac:dyDescent="0.25">
      <c r="A12" s="301"/>
      <c r="B12" s="304"/>
      <c r="C12" s="305"/>
      <c r="D12" s="305"/>
      <c r="E12" s="306"/>
      <c r="F12" s="306"/>
      <c r="G12" s="306"/>
      <c r="H12" s="306"/>
      <c r="I12" s="306"/>
      <c r="J12" s="306"/>
      <c r="K12" s="306"/>
      <c r="L12" s="307"/>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row>
    <row r="13" spans="1:97" s="303" customFormat="1" ht="39" x14ac:dyDescent="0.25">
      <c r="A13" s="301"/>
      <c r="B13" s="304"/>
      <c r="C13" s="306"/>
      <c r="D13" s="220" t="s">
        <v>1580</v>
      </c>
      <c r="E13" s="220" t="s">
        <v>1581</v>
      </c>
      <c r="F13" s="306"/>
      <c r="G13" s="306"/>
      <c r="H13" s="306"/>
      <c r="I13" s="306"/>
      <c r="J13" s="306"/>
      <c r="K13" s="306"/>
      <c r="L13" s="307"/>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row>
    <row r="14" spans="1:97" s="303" customFormat="1" ht="12.5" x14ac:dyDescent="0.25">
      <c r="A14" s="301"/>
      <c r="B14" s="304"/>
      <c r="C14" s="310" t="s">
        <v>1582</v>
      </c>
      <c r="D14" s="315">
        <v>0.95803506004522532</v>
      </c>
      <c r="E14" s="315">
        <v>0.51418405073584028</v>
      </c>
      <c r="F14" s="306"/>
      <c r="G14" s="306"/>
      <c r="H14" s="306"/>
      <c r="I14" s="306"/>
      <c r="J14" s="306"/>
      <c r="K14" s="306"/>
      <c r="L14" s="307"/>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row>
    <row r="15" spans="1:97" s="303" customFormat="1" ht="13" x14ac:dyDescent="0.3">
      <c r="A15" s="301"/>
      <c r="B15" s="304"/>
      <c r="C15" s="312" t="s">
        <v>1452</v>
      </c>
      <c r="D15" s="313"/>
      <c r="E15" s="313"/>
      <c r="F15" s="306"/>
      <c r="G15" s="306"/>
      <c r="H15" s="306"/>
      <c r="I15" s="306"/>
      <c r="J15" s="306"/>
      <c r="K15" s="306"/>
      <c r="L15" s="307"/>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row>
    <row r="16" spans="1:97" s="303" customFormat="1" x14ac:dyDescent="0.35">
      <c r="A16" s="301"/>
      <c r="B16" s="304"/>
      <c r="C16" s="314" t="s">
        <v>1453</v>
      </c>
      <c r="D16" s="700">
        <v>8.3228633293066772E-3</v>
      </c>
      <c r="E16" s="700">
        <v>4.4669383813382268E-3</v>
      </c>
      <c r="F16" s="306"/>
      <c r="G16" s="306"/>
      <c r="H16" s="306"/>
      <c r="I16" s="297"/>
      <c r="J16" s="306"/>
      <c r="K16" s="306"/>
      <c r="L16" s="307"/>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row>
    <row r="17" spans="1:97" s="303" customFormat="1" x14ac:dyDescent="0.35">
      <c r="A17" s="301"/>
      <c r="B17" s="304"/>
      <c r="C17" s="314" t="s">
        <v>1454</v>
      </c>
      <c r="D17" s="701"/>
      <c r="E17" s="701"/>
      <c r="F17" s="306"/>
      <c r="G17" s="306"/>
      <c r="H17" s="306"/>
      <c r="I17" s="297"/>
      <c r="J17" s="306"/>
      <c r="K17" s="306"/>
      <c r="L17" s="307"/>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row>
    <row r="18" spans="1:97" s="303" customFormat="1" x14ac:dyDescent="0.35">
      <c r="A18" s="301"/>
      <c r="B18" s="304"/>
      <c r="C18" s="314" t="s">
        <v>1455</v>
      </c>
      <c r="D18" s="315">
        <v>2.3749109592252501E-3</v>
      </c>
      <c r="E18" s="315">
        <v>1.2746311571245979E-3</v>
      </c>
      <c r="F18" s="306"/>
      <c r="G18" s="306"/>
      <c r="H18" s="306"/>
      <c r="I18" s="297"/>
      <c r="J18" s="306"/>
      <c r="K18" s="306"/>
      <c r="L18" s="307"/>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row>
    <row r="19" spans="1:97" s="303" customFormat="1" x14ac:dyDescent="0.35">
      <c r="A19" s="301"/>
      <c r="B19" s="304"/>
      <c r="C19" s="314" t="s">
        <v>1456</v>
      </c>
      <c r="D19" s="315">
        <v>2.1619170701727285E-3</v>
      </c>
      <c r="E19" s="315">
        <v>1.1603158619726275E-3</v>
      </c>
      <c r="F19" s="306"/>
      <c r="G19" s="306"/>
      <c r="H19" s="306"/>
      <c r="I19" s="297"/>
      <c r="J19" s="306"/>
      <c r="K19" s="306"/>
      <c r="L19" s="307"/>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row>
    <row r="20" spans="1:97" s="303" customFormat="1" x14ac:dyDescent="0.35">
      <c r="A20" s="301"/>
      <c r="B20" s="304"/>
      <c r="C20" s="314" t="s">
        <v>1457</v>
      </c>
      <c r="D20" s="315">
        <v>2.8442951319306669E-2</v>
      </c>
      <c r="E20" s="315">
        <v>1.5265528929132331E-2</v>
      </c>
      <c r="F20" s="306"/>
      <c r="G20" s="306"/>
      <c r="H20" s="306"/>
      <c r="I20" s="297"/>
      <c r="J20" s="306"/>
      <c r="K20" s="306"/>
      <c r="L20" s="307"/>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row>
    <row r="21" spans="1:97" s="303" customFormat="1" x14ac:dyDescent="0.35">
      <c r="A21" s="301"/>
      <c r="B21" s="304"/>
      <c r="C21" s="316" t="s">
        <v>1583</v>
      </c>
      <c r="D21" s="317">
        <f>D19+D20</f>
        <v>3.0604868389479397E-2</v>
      </c>
      <c r="E21" s="317">
        <f>E19+E20</f>
        <v>1.6425844791104958E-2</v>
      </c>
      <c r="F21" s="306"/>
      <c r="G21" s="306"/>
      <c r="H21" s="306"/>
      <c r="I21" s="297"/>
      <c r="J21" s="306"/>
      <c r="K21" s="306"/>
      <c r="L21" s="307"/>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row>
    <row r="22" spans="1:97" s="303" customFormat="1" ht="12.5" x14ac:dyDescent="0.25">
      <c r="A22" s="301"/>
      <c r="B22" s="304"/>
      <c r="C22" s="305"/>
      <c r="D22" s="305"/>
      <c r="E22" s="306"/>
      <c r="F22" s="306"/>
      <c r="G22" s="306"/>
      <c r="H22" s="306"/>
      <c r="I22" s="306"/>
      <c r="J22" s="306"/>
      <c r="K22" s="306"/>
      <c r="L22" s="307"/>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row>
    <row r="23" spans="1:97" x14ac:dyDescent="0.35">
      <c r="B23" s="304"/>
      <c r="C23" s="318"/>
      <c r="D23" s="318"/>
      <c r="E23" s="297"/>
      <c r="F23" s="297"/>
      <c r="G23" s="297"/>
      <c r="H23" s="297"/>
      <c r="I23" s="297"/>
      <c r="J23" s="297"/>
      <c r="K23" s="297"/>
      <c r="L23" s="298"/>
    </row>
    <row r="24" spans="1:97" x14ac:dyDescent="0.35">
      <c r="B24" s="304" t="s">
        <v>1458</v>
      </c>
      <c r="C24" s="309" t="s">
        <v>1474</v>
      </c>
      <c r="D24" s="319"/>
      <c r="E24" s="297"/>
      <c r="F24" s="297"/>
      <c r="G24" s="297"/>
      <c r="H24" s="297"/>
      <c r="I24" s="297"/>
      <c r="J24" s="297"/>
      <c r="K24" s="297"/>
      <c r="L24" s="298"/>
    </row>
    <row r="25" spans="1:97" x14ac:dyDescent="0.35">
      <c r="B25" s="304"/>
      <c r="C25" s="320"/>
      <c r="D25" s="319"/>
      <c r="E25" s="297"/>
      <c r="F25" s="297"/>
      <c r="G25" s="297"/>
      <c r="H25" s="297"/>
      <c r="I25" s="297"/>
      <c r="J25" s="297"/>
      <c r="K25" s="297"/>
      <c r="L25" s="298"/>
    </row>
    <row r="26" spans="1:97" ht="39.5" thickBot="1" x14ac:dyDescent="0.4">
      <c r="B26" s="304"/>
      <c r="C26" s="176" t="s">
        <v>1459</v>
      </c>
      <c r="D26" s="176" t="s">
        <v>0</v>
      </c>
      <c r="E26" s="220" t="s">
        <v>1580</v>
      </c>
      <c r="F26" s="220" t="s">
        <v>1581</v>
      </c>
      <c r="G26" s="321"/>
      <c r="H26" s="318"/>
      <c r="I26" s="322"/>
      <c r="J26" s="323"/>
      <c r="K26" s="324"/>
      <c r="L26" s="298"/>
    </row>
    <row r="27" spans="1:97" x14ac:dyDescent="0.35">
      <c r="B27" s="304"/>
      <c r="C27" s="325"/>
      <c r="D27" s="185" t="s">
        <v>553</v>
      </c>
      <c r="E27" s="542">
        <f>SUM(D16:D20)</f>
        <v>4.1302642678011328E-2</v>
      </c>
      <c r="F27" s="542">
        <f>SUM(E16:E20)</f>
        <v>2.2167414329567783E-2</v>
      </c>
      <c r="G27" s="327"/>
      <c r="H27" s="328"/>
      <c r="I27" s="297"/>
      <c r="J27" s="297"/>
      <c r="K27" s="297"/>
      <c r="L27" s="298"/>
    </row>
    <row r="28" spans="1:97" x14ac:dyDescent="0.35">
      <c r="B28" s="304"/>
      <c r="C28" s="329"/>
      <c r="D28" s="185"/>
      <c r="E28" s="330"/>
      <c r="F28" s="330"/>
      <c r="G28" s="327"/>
      <c r="H28" s="327"/>
      <c r="I28" s="297"/>
      <c r="J28" s="297"/>
      <c r="K28" s="297"/>
      <c r="L28" s="298"/>
    </row>
    <row r="29" spans="1:97" x14ac:dyDescent="0.35">
      <c r="B29" s="304"/>
      <c r="C29" s="331"/>
      <c r="D29" s="185"/>
      <c r="E29" s="330"/>
      <c r="F29" s="330"/>
      <c r="G29" s="327"/>
      <c r="H29" s="327"/>
      <c r="I29" s="297"/>
      <c r="J29" s="297"/>
      <c r="K29" s="297"/>
      <c r="L29" s="298"/>
    </row>
    <row r="30" spans="1:97" x14ac:dyDescent="0.35">
      <c r="B30" s="304"/>
      <c r="C30" s="318"/>
      <c r="D30" s="318"/>
      <c r="E30" s="297"/>
      <c r="F30" s="297"/>
      <c r="G30" s="297"/>
      <c r="H30" s="297"/>
      <c r="I30" s="297"/>
      <c r="J30" s="297"/>
      <c r="K30" s="297"/>
      <c r="L30" s="298"/>
    </row>
    <row r="31" spans="1:97" x14ac:dyDescent="0.35">
      <c r="B31" s="304"/>
      <c r="C31" s="318"/>
      <c r="D31" s="318"/>
      <c r="E31" s="297"/>
      <c r="F31" s="297"/>
      <c r="G31" s="297"/>
      <c r="H31" s="297"/>
      <c r="I31" s="297"/>
      <c r="J31" s="297"/>
      <c r="K31" s="297"/>
      <c r="L31" s="298"/>
    </row>
    <row r="32" spans="1:97" s="303" customFormat="1" ht="13" x14ac:dyDescent="0.3">
      <c r="A32" s="301"/>
      <c r="B32" s="304" t="s">
        <v>1460</v>
      </c>
      <c r="C32" s="309" t="s">
        <v>1584</v>
      </c>
      <c r="D32" s="305"/>
      <c r="E32" s="306"/>
      <c r="F32" s="306"/>
      <c r="G32" s="306"/>
      <c r="H32" s="306"/>
      <c r="I32" s="306"/>
      <c r="J32" s="306"/>
      <c r="K32" s="306"/>
      <c r="L32" s="307"/>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row>
    <row r="33" spans="2:12" x14ac:dyDescent="0.35">
      <c r="B33" s="304"/>
      <c r="C33" s="318"/>
      <c r="D33" s="318"/>
      <c r="E33" s="297"/>
      <c r="F33" s="297"/>
      <c r="G33" s="297"/>
      <c r="H33" s="297"/>
      <c r="I33" s="297"/>
      <c r="J33" s="297"/>
      <c r="K33" s="297"/>
      <c r="L33" s="298"/>
    </row>
    <row r="34" spans="2:12" ht="39" x14ac:dyDescent="0.35">
      <c r="B34" s="304"/>
      <c r="C34" s="697" t="s">
        <v>1585</v>
      </c>
      <c r="D34" s="697"/>
      <c r="E34" s="220" t="s">
        <v>1580</v>
      </c>
      <c r="F34" s="297"/>
      <c r="G34" s="297"/>
      <c r="H34" s="297"/>
      <c r="I34" s="297"/>
      <c r="J34" s="297"/>
      <c r="K34" s="297"/>
      <c r="L34" s="298"/>
    </row>
    <row r="35" spans="2:12" x14ac:dyDescent="0.35">
      <c r="B35" s="304"/>
      <c r="C35" s="698" t="s">
        <v>553</v>
      </c>
      <c r="D35" s="699"/>
      <c r="E35" s="332">
        <f>SUM(E36:E49)</f>
        <v>0.97651992016259159</v>
      </c>
      <c r="F35" s="297"/>
      <c r="G35" s="297"/>
      <c r="H35" s="297"/>
      <c r="I35" s="297"/>
      <c r="J35" s="297"/>
      <c r="K35" s="297"/>
      <c r="L35" s="298"/>
    </row>
    <row r="36" spans="2:12" x14ac:dyDescent="0.35">
      <c r="B36" s="304"/>
      <c r="C36" s="694" t="s">
        <v>1361</v>
      </c>
      <c r="D36" s="695" t="s">
        <v>1361</v>
      </c>
      <c r="E36" s="333">
        <v>9.121933853591245E-2</v>
      </c>
      <c r="F36" s="297"/>
      <c r="G36" s="297"/>
      <c r="H36" s="297"/>
      <c r="I36" s="297"/>
      <c r="J36" s="297"/>
      <c r="K36" s="297"/>
      <c r="L36" s="298"/>
    </row>
    <row r="37" spans="2:12" x14ac:dyDescent="0.35">
      <c r="B37" s="304"/>
      <c r="C37" s="694" t="s">
        <v>1362</v>
      </c>
      <c r="D37" s="695" t="s">
        <v>1362</v>
      </c>
      <c r="E37" s="333">
        <v>2.0551391159035242E-2</v>
      </c>
      <c r="F37" s="297"/>
      <c r="G37" s="297"/>
      <c r="H37" s="297"/>
      <c r="I37" s="297"/>
      <c r="J37" s="297"/>
      <c r="K37" s="297"/>
      <c r="L37" s="298"/>
    </row>
    <row r="38" spans="2:12" x14ac:dyDescent="0.35">
      <c r="B38" s="304"/>
      <c r="C38" s="694" t="s">
        <v>1363</v>
      </c>
      <c r="D38" s="695" t="s">
        <v>1363</v>
      </c>
      <c r="E38" s="333">
        <v>2.3857812507288009E-2</v>
      </c>
      <c r="F38" s="297"/>
      <c r="G38" s="297"/>
      <c r="H38" s="297"/>
      <c r="I38" s="297"/>
      <c r="J38" s="297"/>
      <c r="K38" s="297"/>
      <c r="L38" s="298"/>
    </row>
    <row r="39" spans="2:12" x14ac:dyDescent="0.35">
      <c r="B39" s="304"/>
      <c r="C39" s="694" t="s">
        <v>1364</v>
      </c>
      <c r="D39" s="695" t="s">
        <v>1364</v>
      </c>
      <c r="E39" s="333">
        <v>2.7650572134070413E-2</v>
      </c>
      <c r="F39" s="297"/>
      <c r="G39" s="297"/>
      <c r="H39" s="297"/>
      <c r="I39" s="297"/>
      <c r="J39" s="297"/>
      <c r="K39" s="297"/>
      <c r="L39" s="298"/>
    </row>
    <row r="40" spans="2:12" x14ac:dyDescent="0.35">
      <c r="B40" s="304"/>
      <c r="C40" s="694" t="s">
        <v>1350</v>
      </c>
      <c r="D40" s="695" t="s">
        <v>1350</v>
      </c>
      <c r="E40" s="333">
        <v>1.4898120301018503E-3</v>
      </c>
      <c r="F40" s="297"/>
      <c r="G40" s="297"/>
      <c r="H40" s="297"/>
      <c r="I40" s="297"/>
      <c r="J40" s="297"/>
      <c r="K40" s="297"/>
      <c r="L40" s="298"/>
    </row>
    <row r="41" spans="2:12" x14ac:dyDescent="0.35">
      <c r="B41" s="304"/>
      <c r="C41" s="694" t="s">
        <v>1351</v>
      </c>
      <c r="D41" s="695" t="s">
        <v>1351</v>
      </c>
      <c r="E41" s="333">
        <v>4.1677836765590254E-2</v>
      </c>
      <c r="F41" s="297"/>
      <c r="G41" s="297"/>
      <c r="H41" s="297"/>
      <c r="I41" s="297"/>
      <c r="J41" s="297"/>
      <c r="K41" s="297"/>
      <c r="L41" s="298"/>
    </row>
    <row r="42" spans="2:12" x14ac:dyDescent="0.35">
      <c r="B42" s="304"/>
      <c r="C42" s="694" t="s">
        <v>1352</v>
      </c>
      <c r="D42" s="695" t="s">
        <v>1352</v>
      </c>
      <c r="E42" s="333">
        <v>9.283208190958446E-2</v>
      </c>
      <c r="F42" s="297"/>
      <c r="G42" s="297"/>
      <c r="H42" s="297"/>
      <c r="I42" s="297"/>
      <c r="J42" s="297"/>
      <c r="K42" s="297"/>
      <c r="L42" s="298"/>
    </row>
    <row r="43" spans="2:12" x14ac:dyDescent="0.35">
      <c r="B43" s="304"/>
      <c r="C43" s="694" t="s">
        <v>1353</v>
      </c>
      <c r="D43" s="695" t="s">
        <v>1353</v>
      </c>
      <c r="E43" s="333">
        <v>0.29526301643150243</v>
      </c>
      <c r="F43" s="297"/>
      <c r="G43" s="297"/>
      <c r="H43" s="297"/>
      <c r="I43" s="297"/>
      <c r="J43" s="297"/>
      <c r="K43" s="297"/>
      <c r="L43" s="298"/>
    </row>
    <row r="44" spans="2:12" x14ac:dyDescent="0.35">
      <c r="B44" s="304"/>
      <c r="C44" s="694" t="s">
        <v>1354</v>
      </c>
      <c r="D44" s="695" t="s">
        <v>1354</v>
      </c>
      <c r="E44" s="333">
        <v>4.6541004504416505E-2</v>
      </c>
      <c r="F44" s="297"/>
      <c r="G44" s="297"/>
      <c r="H44" s="297"/>
      <c r="I44" s="297"/>
      <c r="J44" s="297"/>
      <c r="K44" s="297"/>
      <c r="L44" s="298"/>
    </row>
    <row r="45" spans="2:12" x14ac:dyDescent="0.35">
      <c r="B45" s="304"/>
      <c r="C45" s="694" t="s">
        <v>1355</v>
      </c>
      <c r="D45" s="695" t="s">
        <v>1355</v>
      </c>
      <c r="E45" s="333">
        <v>7.7643138473694764E-2</v>
      </c>
      <c r="F45" s="297"/>
      <c r="G45" s="297"/>
      <c r="H45" s="297"/>
      <c r="I45" s="297"/>
      <c r="J45" s="297"/>
      <c r="K45" s="297"/>
      <c r="L45" s="298"/>
    </row>
    <row r="46" spans="2:12" x14ac:dyDescent="0.35">
      <c r="B46" s="304"/>
      <c r="C46" s="694" t="s">
        <v>1356</v>
      </c>
      <c r="D46" s="695" t="s">
        <v>1356</v>
      </c>
      <c r="E46" s="333">
        <v>0.11553400206119323</v>
      </c>
      <c r="F46" s="297"/>
      <c r="G46" s="297"/>
      <c r="H46" s="297"/>
      <c r="I46" s="297"/>
      <c r="J46" s="297"/>
      <c r="K46" s="297"/>
      <c r="L46" s="298"/>
    </row>
    <row r="47" spans="2:12" x14ac:dyDescent="0.35">
      <c r="B47" s="304"/>
      <c r="C47" s="694" t="s">
        <v>1365</v>
      </c>
      <c r="D47" s="695" t="s">
        <v>1365</v>
      </c>
      <c r="E47" s="333">
        <v>6.9197503649207157E-3</v>
      </c>
      <c r="F47" s="297"/>
      <c r="G47" s="297"/>
      <c r="H47" s="297"/>
      <c r="I47" s="297"/>
      <c r="J47" s="297"/>
      <c r="K47" s="297"/>
      <c r="L47" s="298"/>
    </row>
    <row r="48" spans="2:12" x14ac:dyDescent="0.35">
      <c r="B48" s="304"/>
      <c r="C48" s="694" t="s">
        <v>1357</v>
      </c>
      <c r="D48" s="695" t="s">
        <v>1357</v>
      </c>
      <c r="E48" s="333">
        <v>4.3694233398017535E-2</v>
      </c>
      <c r="F48" s="297"/>
      <c r="G48" s="297"/>
      <c r="H48" s="297"/>
      <c r="I48" s="297"/>
      <c r="J48" s="297"/>
      <c r="K48" s="297"/>
      <c r="L48" s="298"/>
    </row>
    <row r="49" spans="1:97" x14ac:dyDescent="0.35">
      <c r="B49" s="304"/>
      <c r="C49" s="694" t="s">
        <v>1358</v>
      </c>
      <c r="D49" s="695" t="s">
        <v>1358</v>
      </c>
      <c r="E49" s="333">
        <v>9.1645929887263666E-2</v>
      </c>
      <c r="F49" s="297"/>
      <c r="G49" s="297"/>
      <c r="H49" s="297"/>
      <c r="I49" s="297"/>
      <c r="J49" s="297"/>
      <c r="K49" s="297"/>
      <c r="L49" s="298"/>
    </row>
    <row r="50" spans="1:97" x14ac:dyDescent="0.35">
      <c r="B50" s="304"/>
      <c r="C50" s="698" t="s">
        <v>537</v>
      </c>
      <c r="D50" s="699"/>
      <c r="E50" s="332">
        <f>SUM(E51:E53)</f>
        <v>2.2721244117259655E-2</v>
      </c>
      <c r="F50" s="297"/>
      <c r="G50" s="297"/>
      <c r="H50" s="297"/>
      <c r="I50" s="297"/>
      <c r="J50" s="297"/>
      <c r="K50" s="297"/>
      <c r="L50" s="298"/>
    </row>
    <row r="51" spans="1:97" x14ac:dyDescent="0.35">
      <c r="B51" s="304"/>
      <c r="C51" s="694" t="s">
        <v>1586</v>
      </c>
      <c r="D51" s="695"/>
      <c r="E51" s="333">
        <v>1.9980639955314962E-3</v>
      </c>
      <c r="F51" s="297"/>
      <c r="G51" s="297"/>
      <c r="H51" s="297"/>
      <c r="I51" s="297"/>
      <c r="J51" s="297"/>
      <c r="K51" s="297"/>
      <c r="L51" s="298"/>
    </row>
    <row r="52" spans="1:97" x14ac:dyDescent="0.35">
      <c r="B52" s="304"/>
      <c r="C52" s="694" t="s">
        <v>1587</v>
      </c>
      <c r="D52" s="695"/>
      <c r="E52" s="333">
        <v>1.2598576864152545E-2</v>
      </c>
      <c r="F52" s="297"/>
      <c r="G52" s="297"/>
      <c r="H52" s="297"/>
      <c r="I52" s="297"/>
      <c r="J52" s="297"/>
      <c r="K52" s="297"/>
      <c r="L52" s="298"/>
    </row>
    <row r="53" spans="1:97" x14ac:dyDescent="0.35">
      <c r="B53" s="304"/>
      <c r="C53" s="694" t="s">
        <v>1588</v>
      </c>
      <c r="D53" s="695"/>
      <c r="E53" s="333">
        <v>8.124603257575613E-3</v>
      </c>
      <c r="F53" s="297"/>
      <c r="G53" s="297"/>
      <c r="H53" s="297"/>
      <c r="I53" s="297"/>
      <c r="J53" s="297"/>
      <c r="K53" s="297"/>
      <c r="L53" s="298"/>
    </row>
    <row r="54" spans="1:97" x14ac:dyDescent="0.35">
      <c r="B54" s="304"/>
      <c r="C54" s="698" t="s">
        <v>559</v>
      </c>
      <c r="D54" s="699"/>
      <c r="E54" s="332">
        <v>8.5896360354973051E-4</v>
      </c>
      <c r="F54" s="297"/>
      <c r="G54" s="297"/>
      <c r="H54" s="297"/>
      <c r="I54" s="297"/>
      <c r="J54" s="297"/>
      <c r="K54" s="297"/>
      <c r="L54" s="298"/>
    </row>
    <row r="55" spans="1:97" x14ac:dyDescent="0.35">
      <c r="B55" s="304"/>
      <c r="C55" s="318"/>
      <c r="D55" s="318"/>
      <c r="E55" s="297"/>
      <c r="F55" s="297"/>
      <c r="G55" s="297"/>
      <c r="H55" s="297"/>
      <c r="I55" s="297"/>
      <c r="J55" s="297"/>
      <c r="K55" s="297"/>
      <c r="L55" s="298"/>
    </row>
    <row r="56" spans="1:97" x14ac:dyDescent="0.35">
      <c r="B56" s="304"/>
      <c r="C56" s="297"/>
      <c r="D56" s="297"/>
      <c r="E56" s="297"/>
      <c r="F56" s="297"/>
      <c r="G56" s="297"/>
      <c r="H56" s="297"/>
      <c r="I56" s="297"/>
      <c r="J56" s="297"/>
      <c r="K56" s="297"/>
      <c r="L56" s="298"/>
    </row>
    <row r="57" spans="1:97" s="337" customFormat="1" ht="13" x14ac:dyDescent="0.3">
      <c r="A57" s="334"/>
      <c r="B57" s="304" t="s">
        <v>1464</v>
      </c>
      <c r="C57" s="335" t="s">
        <v>1589</v>
      </c>
      <c r="D57" s="319"/>
      <c r="E57" s="319"/>
      <c r="F57" s="319"/>
      <c r="G57" s="319"/>
      <c r="H57" s="319"/>
      <c r="I57" s="319"/>
      <c r="J57" s="319"/>
      <c r="K57" s="319"/>
      <c r="L57" s="336"/>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row>
    <row r="58" spans="1:97" x14ac:dyDescent="0.35">
      <c r="B58" s="304"/>
      <c r="C58" s="297"/>
      <c r="D58" s="297"/>
      <c r="E58" s="297"/>
      <c r="F58" s="297"/>
      <c r="G58" s="297"/>
      <c r="H58" s="338"/>
      <c r="I58" s="338"/>
      <c r="J58" s="297"/>
      <c r="K58" s="297"/>
      <c r="L58" s="298"/>
    </row>
    <row r="59" spans="1:97" s="337" customFormat="1" ht="13" x14ac:dyDescent="0.3">
      <c r="A59" s="334"/>
      <c r="B59" s="304"/>
      <c r="C59" s="335"/>
      <c r="D59" s="319"/>
      <c r="E59" s="319"/>
      <c r="F59" s="319"/>
      <c r="G59" s="319"/>
      <c r="H59" s="340"/>
      <c r="I59" s="340"/>
      <c r="J59" s="319"/>
      <c r="K59" s="319"/>
      <c r="L59" s="336"/>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row>
    <row r="60" spans="1:97" s="337" customFormat="1" ht="13" x14ac:dyDescent="0.3">
      <c r="A60" s="334"/>
      <c r="B60" s="304"/>
      <c r="C60" s="703" t="s">
        <v>1590</v>
      </c>
      <c r="D60" s="703"/>
      <c r="E60" s="341">
        <v>0.765068738644056</v>
      </c>
      <c r="F60" s="319"/>
      <c r="G60" s="319"/>
      <c r="H60" s="319"/>
      <c r="I60" s="319"/>
      <c r="J60" s="319"/>
      <c r="K60" s="319"/>
      <c r="L60" s="336"/>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c r="CQ60" s="334"/>
      <c r="CR60" s="334"/>
      <c r="CS60" s="334"/>
    </row>
    <row r="61" spans="1:97" x14ac:dyDescent="0.35">
      <c r="B61" s="304"/>
      <c r="C61" s="297"/>
      <c r="D61" s="297"/>
      <c r="E61" s="297"/>
      <c r="F61" s="702"/>
      <c r="G61" s="702"/>
      <c r="H61" s="319"/>
      <c r="I61" s="319"/>
      <c r="J61" s="297"/>
      <c r="K61" s="297"/>
      <c r="L61" s="298"/>
    </row>
    <row r="62" spans="1:97" ht="39" x14ac:dyDescent="0.35">
      <c r="B62" s="304"/>
      <c r="C62" s="706" t="s">
        <v>1591</v>
      </c>
      <c r="D62" s="706"/>
      <c r="E62" s="220" t="s">
        <v>1580</v>
      </c>
      <c r="F62" s="328"/>
      <c r="G62" s="328"/>
      <c r="H62" s="319"/>
      <c r="I62" s="319"/>
      <c r="J62" s="297"/>
      <c r="K62" s="323"/>
      <c r="L62" s="298"/>
    </row>
    <row r="63" spans="1:97" x14ac:dyDescent="0.35">
      <c r="B63" s="304"/>
      <c r="C63" s="707" t="s">
        <v>1592</v>
      </c>
      <c r="D63" s="185" t="s">
        <v>1593</v>
      </c>
      <c r="E63" s="548">
        <v>0.10793057068327583</v>
      </c>
      <c r="F63" s="327"/>
      <c r="G63" s="327"/>
      <c r="H63" s="338"/>
      <c r="I63" s="338"/>
      <c r="J63" s="297"/>
      <c r="K63" s="297"/>
      <c r="L63" s="298"/>
    </row>
    <row r="64" spans="1:97" x14ac:dyDescent="0.35">
      <c r="B64" s="304"/>
      <c r="C64" s="707"/>
      <c r="D64" s="185" t="s">
        <v>1594</v>
      </c>
      <c r="E64" s="548">
        <v>5.7610703912391002E-2</v>
      </c>
      <c r="F64" s="327"/>
      <c r="G64" s="327"/>
      <c r="H64" s="338"/>
      <c r="I64" s="338"/>
      <c r="J64" s="297"/>
      <c r="K64" s="297"/>
      <c r="L64" s="298"/>
    </row>
    <row r="65" spans="1:97" x14ac:dyDescent="0.35">
      <c r="B65" s="304"/>
      <c r="C65" s="707"/>
      <c r="D65" s="185" t="s">
        <v>1595</v>
      </c>
      <c r="E65" s="548">
        <v>6.9420850650270302E-2</v>
      </c>
      <c r="F65" s="327"/>
      <c r="G65" s="327"/>
      <c r="H65" s="338"/>
      <c r="I65" s="338"/>
      <c r="J65" s="297"/>
      <c r="K65" s="297"/>
      <c r="L65" s="298"/>
    </row>
    <row r="66" spans="1:97" x14ac:dyDescent="0.35">
      <c r="B66" s="304"/>
      <c r="C66" s="707"/>
      <c r="D66" s="185" t="s">
        <v>1596</v>
      </c>
      <c r="E66" s="548">
        <v>7.4790963405622052E-2</v>
      </c>
      <c r="F66" s="327"/>
      <c r="G66" s="327"/>
      <c r="H66" s="338"/>
      <c r="I66" s="338"/>
      <c r="J66" s="297"/>
      <c r="K66" s="297"/>
      <c r="L66" s="298"/>
    </row>
    <row r="67" spans="1:97" x14ac:dyDescent="0.35">
      <c r="B67" s="304"/>
      <c r="C67" s="707"/>
      <c r="D67" s="185" t="s">
        <v>1597</v>
      </c>
      <c r="E67" s="548">
        <v>0.10951531519321248</v>
      </c>
      <c r="F67" s="327"/>
      <c r="G67" s="327"/>
      <c r="H67" s="338"/>
      <c r="I67" s="338"/>
      <c r="J67" s="297"/>
      <c r="K67" s="297"/>
      <c r="L67" s="298"/>
    </row>
    <row r="68" spans="1:97" x14ac:dyDescent="0.35">
      <c r="B68" s="304"/>
      <c r="C68" s="707"/>
      <c r="D68" s="185" t="s">
        <v>1598</v>
      </c>
      <c r="E68" s="548">
        <v>7.915872780503691E-2</v>
      </c>
      <c r="F68" s="327"/>
      <c r="G68" s="327"/>
      <c r="H68" s="338"/>
      <c r="I68" s="338"/>
      <c r="J68" s="297"/>
      <c r="K68" s="297"/>
      <c r="L68" s="298"/>
    </row>
    <row r="69" spans="1:97" x14ac:dyDescent="0.35">
      <c r="B69" s="304"/>
      <c r="C69" s="707"/>
      <c r="D69" s="185" t="s">
        <v>1599</v>
      </c>
      <c r="E69" s="548">
        <v>0.1242896943095447</v>
      </c>
      <c r="F69" s="327"/>
      <c r="G69" s="327"/>
      <c r="H69" s="338"/>
      <c r="I69" s="338"/>
      <c r="J69" s="297"/>
      <c r="K69" s="297"/>
      <c r="L69" s="298"/>
    </row>
    <row r="70" spans="1:97" x14ac:dyDescent="0.35">
      <c r="B70" s="304"/>
      <c r="C70" s="707"/>
      <c r="D70" s="185" t="s">
        <v>1600</v>
      </c>
      <c r="E70" s="548">
        <v>0.16439325705307492</v>
      </c>
      <c r="F70" s="327"/>
      <c r="G70" s="327"/>
      <c r="H70" s="338"/>
      <c r="I70" s="338"/>
      <c r="J70" s="297"/>
      <c r="K70" s="297"/>
      <c r="L70" s="298"/>
    </row>
    <row r="71" spans="1:97" x14ac:dyDescent="0.35">
      <c r="B71" s="304"/>
      <c r="C71" s="707"/>
      <c r="D71" s="185" t="s">
        <v>1601</v>
      </c>
      <c r="E71" s="548">
        <v>0.15319654941307118</v>
      </c>
      <c r="F71" s="327"/>
      <c r="G71" s="327"/>
      <c r="H71" s="338"/>
      <c r="I71" s="338"/>
      <c r="J71" s="297"/>
      <c r="K71" s="297"/>
      <c r="L71" s="298"/>
    </row>
    <row r="72" spans="1:97" x14ac:dyDescent="0.35">
      <c r="B72" s="304"/>
      <c r="C72" s="707"/>
      <c r="D72" s="185" t="s">
        <v>1602</v>
      </c>
      <c r="E72" s="548">
        <v>4.9648441268701583E-2</v>
      </c>
      <c r="F72" s="327"/>
      <c r="G72" s="327"/>
      <c r="H72" s="338"/>
      <c r="I72" s="338"/>
      <c r="J72" s="297"/>
      <c r="K72" s="297"/>
      <c r="L72" s="298"/>
    </row>
    <row r="73" spans="1:97" x14ac:dyDescent="0.35">
      <c r="B73" s="304"/>
      <c r="C73" s="707"/>
      <c r="D73" s="185" t="s">
        <v>1603</v>
      </c>
      <c r="E73" s="548">
        <v>5.6754517876038777E-3</v>
      </c>
      <c r="F73" s="327"/>
      <c r="G73" s="327"/>
      <c r="H73" s="338"/>
      <c r="I73" s="338"/>
      <c r="J73" s="297"/>
      <c r="K73" s="297"/>
      <c r="L73" s="298"/>
    </row>
    <row r="74" spans="1:97" x14ac:dyDescent="0.35">
      <c r="B74" s="304"/>
      <c r="C74" s="707"/>
      <c r="D74" s="185" t="s">
        <v>1604</v>
      </c>
      <c r="E74" s="548">
        <v>1.5264274488722383E-3</v>
      </c>
      <c r="F74" s="327"/>
      <c r="G74" s="327"/>
      <c r="H74" s="338"/>
      <c r="I74" s="338"/>
      <c r="J74" s="297"/>
      <c r="K74" s="297"/>
      <c r="L74" s="298"/>
    </row>
    <row r="75" spans="1:97" x14ac:dyDescent="0.35">
      <c r="B75" s="304"/>
      <c r="C75" s="707"/>
      <c r="D75" s="185" t="s">
        <v>1605</v>
      </c>
      <c r="E75" s="548">
        <v>2.8430470693231046E-3</v>
      </c>
      <c r="F75" s="327"/>
      <c r="G75" s="327"/>
      <c r="H75" s="338"/>
      <c r="I75" s="338"/>
      <c r="J75" s="297"/>
      <c r="K75" s="297"/>
      <c r="L75" s="298"/>
    </row>
    <row r="76" spans="1:97" x14ac:dyDescent="0.35">
      <c r="B76" s="304"/>
      <c r="C76" s="297"/>
      <c r="D76" s="297"/>
      <c r="E76" s="297"/>
      <c r="F76" s="297"/>
      <c r="G76" s="297"/>
      <c r="H76" s="338"/>
      <c r="I76" s="338"/>
      <c r="J76" s="297"/>
      <c r="K76" s="297"/>
      <c r="L76" s="298"/>
    </row>
    <row r="77" spans="1:97" x14ac:dyDescent="0.35">
      <c r="B77" s="304"/>
      <c r="C77" s="297"/>
      <c r="D77" s="297"/>
      <c r="E77" s="297"/>
      <c r="F77" s="297"/>
      <c r="G77" s="297"/>
      <c r="H77" s="338"/>
      <c r="I77" s="338"/>
      <c r="J77" s="297"/>
      <c r="K77" s="297"/>
      <c r="L77" s="298"/>
    </row>
    <row r="78" spans="1:97" s="337" customFormat="1" ht="13" x14ac:dyDescent="0.3">
      <c r="A78" s="334"/>
      <c r="B78" s="304" t="s">
        <v>1606</v>
      </c>
      <c r="C78" s="335" t="s">
        <v>1607</v>
      </c>
      <c r="D78" s="319"/>
      <c r="E78" s="319"/>
      <c r="F78" s="319"/>
      <c r="G78" s="319"/>
      <c r="H78" s="340"/>
      <c r="I78" s="340"/>
      <c r="J78" s="319"/>
      <c r="K78" s="319"/>
      <c r="L78" s="336"/>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row>
    <row r="79" spans="1:97" x14ac:dyDescent="0.35">
      <c r="B79" s="304"/>
      <c r="C79" s="297"/>
      <c r="D79" s="297"/>
      <c r="E79" s="297"/>
      <c r="F79" s="297"/>
      <c r="G79" s="297"/>
      <c r="H79" s="338"/>
      <c r="I79" s="338"/>
      <c r="J79" s="297"/>
      <c r="K79" s="297"/>
      <c r="L79" s="298"/>
    </row>
    <row r="80" spans="1:97" s="337" customFormat="1" ht="13" x14ac:dyDescent="0.3">
      <c r="A80" s="334"/>
      <c r="B80" s="304"/>
      <c r="C80" s="339" t="s">
        <v>1608</v>
      </c>
      <c r="D80" s="319"/>
      <c r="E80" s="319"/>
      <c r="F80" s="319"/>
      <c r="G80" s="319"/>
      <c r="H80" s="340"/>
      <c r="I80" s="340"/>
      <c r="J80" s="319"/>
      <c r="K80" s="319"/>
      <c r="L80" s="336"/>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row>
    <row r="81" spans="1:97" s="337" customFormat="1" ht="13" x14ac:dyDescent="0.3">
      <c r="A81" s="334"/>
      <c r="B81" s="304"/>
      <c r="C81" s="339" t="s">
        <v>1609</v>
      </c>
      <c r="D81" s="319"/>
      <c r="E81" s="319"/>
      <c r="F81" s="319"/>
      <c r="G81" s="319"/>
      <c r="H81" s="340"/>
      <c r="I81" s="340"/>
      <c r="J81" s="319"/>
      <c r="K81" s="319"/>
      <c r="L81" s="336"/>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334"/>
      <c r="BV81" s="334"/>
      <c r="BW81" s="334"/>
      <c r="BX81" s="334"/>
      <c r="BY81" s="334"/>
      <c r="BZ81" s="334"/>
      <c r="CA81" s="334"/>
      <c r="CB81" s="334"/>
      <c r="CC81" s="334"/>
      <c r="CD81" s="334"/>
      <c r="CE81" s="334"/>
      <c r="CF81" s="334"/>
      <c r="CG81" s="334"/>
      <c r="CH81" s="334"/>
      <c r="CI81" s="334"/>
      <c r="CJ81" s="334"/>
      <c r="CK81" s="334"/>
      <c r="CL81" s="334"/>
      <c r="CM81" s="334"/>
      <c r="CN81" s="334"/>
      <c r="CO81" s="334"/>
      <c r="CP81" s="334"/>
      <c r="CQ81" s="334"/>
      <c r="CR81" s="334"/>
      <c r="CS81" s="334"/>
    </row>
    <row r="82" spans="1:97" s="337" customFormat="1" ht="13" x14ac:dyDescent="0.3">
      <c r="A82" s="334"/>
      <c r="B82" s="304"/>
      <c r="C82" s="335"/>
      <c r="D82" s="319"/>
      <c r="E82" s="319"/>
      <c r="F82" s="319"/>
      <c r="G82" s="319"/>
      <c r="H82" s="340"/>
      <c r="I82" s="340"/>
      <c r="J82" s="319"/>
      <c r="K82" s="319"/>
      <c r="L82" s="336"/>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row>
    <row r="83" spans="1:97" s="337" customFormat="1" ht="13" x14ac:dyDescent="0.3">
      <c r="A83" s="334"/>
      <c r="B83" s="304"/>
      <c r="C83" s="703" t="s">
        <v>1610</v>
      </c>
      <c r="D83" s="703"/>
      <c r="E83" s="343">
        <v>0.74074394626582329</v>
      </c>
      <c r="F83" s="319"/>
      <c r="G83" s="319"/>
      <c r="H83" s="340"/>
      <c r="I83" s="340"/>
      <c r="J83" s="319"/>
      <c r="K83" s="319"/>
      <c r="L83" s="336"/>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row>
    <row r="84" spans="1:97" s="337" customFormat="1" ht="13" x14ac:dyDescent="0.3">
      <c r="A84" s="334"/>
      <c r="B84" s="304"/>
      <c r="C84" s="335"/>
      <c r="D84" s="319"/>
      <c r="E84" s="319"/>
      <c r="F84" s="319"/>
      <c r="G84" s="319"/>
      <c r="H84" s="340"/>
      <c r="I84" s="340"/>
      <c r="J84" s="319"/>
      <c r="K84" s="319"/>
      <c r="L84" s="336"/>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row>
    <row r="85" spans="1:97" ht="39" x14ac:dyDescent="0.35">
      <c r="B85" s="304"/>
      <c r="C85" s="706" t="s">
        <v>1591</v>
      </c>
      <c r="D85" s="706"/>
      <c r="E85" s="220" t="s">
        <v>1580</v>
      </c>
      <c r="F85" s="328"/>
      <c r="G85" s="328"/>
      <c r="H85" s="323"/>
      <c r="I85" s="323"/>
      <c r="J85" s="297"/>
      <c r="K85" s="297"/>
      <c r="L85" s="298"/>
    </row>
    <row r="86" spans="1:97" x14ac:dyDescent="0.35">
      <c r="B86" s="304"/>
      <c r="C86" s="707" t="s">
        <v>1592</v>
      </c>
      <c r="D86" s="185" t="s">
        <v>1593</v>
      </c>
      <c r="E86" s="547">
        <v>0.13148557248615905</v>
      </c>
      <c r="F86" s="327"/>
      <c r="G86" s="327"/>
      <c r="H86" s="297"/>
      <c r="I86" s="297"/>
      <c r="J86" s="297"/>
      <c r="K86" s="297"/>
      <c r="L86" s="298"/>
    </row>
    <row r="87" spans="1:97" x14ac:dyDescent="0.35">
      <c r="B87" s="304"/>
      <c r="C87" s="707"/>
      <c r="D87" s="185" t="s">
        <v>1594</v>
      </c>
      <c r="E87" s="547">
        <v>6.3472597004441147E-2</v>
      </c>
      <c r="F87" s="327"/>
      <c r="G87" s="327"/>
      <c r="H87" s="297"/>
      <c r="I87" s="297"/>
      <c r="J87" s="297"/>
      <c r="K87" s="297"/>
      <c r="L87" s="298"/>
    </row>
    <row r="88" spans="1:97" x14ac:dyDescent="0.35">
      <c r="B88" s="304"/>
      <c r="C88" s="707"/>
      <c r="D88" s="185" t="s">
        <v>1595</v>
      </c>
      <c r="E88" s="547">
        <v>8.3720504966168258E-2</v>
      </c>
      <c r="F88" s="327"/>
      <c r="G88" s="327"/>
      <c r="H88" s="297"/>
      <c r="I88" s="297"/>
      <c r="J88" s="297"/>
      <c r="K88" s="297"/>
      <c r="L88" s="298"/>
    </row>
    <row r="89" spans="1:97" x14ac:dyDescent="0.35">
      <c r="B89" s="304"/>
      <c r="C89" s="707"/>
      <c r="D89" s="185" t="s">
        <v>1596</v>
      </c>
      <c r="E89" s="547">
        <v>9.466041257551859E-2</v>
      </c>
      <c r="F89" s="327"/>
      <c r="G89" s="327"/>
      <c r="H89" s="297"/>
      <c r="I89" s="297"/>
      <c r="J89" s="297"/>
      <c r="K89" s="297"/>
      <c r="L89" s="298"/>
    </row>
    <row r="90" spans="1:97" x14ac:dyDescent="0.35">
      <c r="B90" s="304"/>
      <c r="C90" s="707"/>
      <c r="D90" s="185" t="s">
        <v>1597</v>
      </c>
      <c r="E90" s="547">
        <v>0.12976566611056814</v>
      </c>
      <c r="F90" s="327"/>
      <c r="G90" s="327"/>
      <c r="H90" s="297"/>
      <c r="I90" s="297"/>
      <c r="J90" s="297"/>
      <c r="K90" s="297"/>
      <c r="L90" s="298"/>
    </row>
    <row r="91" spans="1:97" x14ac:dyDescent="0.35">
      <c r="B91" s="304"/>
      <c r="C91" s="707"/>
      <c r="D91" s="185" t="s">
        <v>1598</v>
      </c>
      <c r="E91" s="547">
        <v>9.6891443368366137E-2</v>
      </c>
      <c r="F91" s="327"/>
      <c r="G91" s="327"/>
      <c r="H91" s="297"/>
      <c r="I91" s="297"/>
      <c r="J91" s="297"/>
      <c r="K91" s="297"/>
      <c r="L91" s="298"/>
    </row>
    <row r="92" spans="1:97" x14ac:dyDescent="0.35">
      <c r="B92" s="304"/>
      <c r="C92" s="707"/>
      <c r="D92" s="185" t="s">
        <v>1599</v>
      </c>
      <c r="E92" s="547">
        <v>0.10613344902841365</v>
      </c>
      <c r="F92" s="327"/>
      <c r="G92" s="327"/>
      <c r="H92" s="297"/>
      <c r="I92" s="297"/>
      <c r="J92" s="297"/>
      <c r="K92" s="297"/>
      <c r="L92" s="298"/>
    </row>
    <row r="93" spans="1:97" x14ac:dyDescent="0.35">
      <c r="B93" s="304"/>
      <c r="C93" s="707"/>
      <c r="D93" s="185" t="s">
        <v>1600</v>
      </c>
      <c r="E93" s="547">
        <v>0.10563115935538615</v>
      </c>
      <c r="F93" s="327"/>
      <c r="G93" s="327"/>
      <c r="H93" s="297"/>
      <c r="I93" s="297"/>
      <c r="J93" s="297"/>
      <c r="K93" s="297"/>
      <c r="L93" s="298"/>
    </row>
    <row r="94" spans="1:97" x14ac:dyDescent="0.35">
      <c r="B94" s="304"/>
      <c r="C94" s="707"/>
      <c r="D94" s="185" t="s">
        <v>1601</v>
      </c>
      <c r="E94" s="547">
        <v>8.2200177278451844E-2</v>
      </c>
      <c r="F94" s="327"/>
      <c r="G94" s="327"/>
      <c r="H94" s="297"/>
      <c r="I94" s="297"/>
      <c r="J94" s="297"/>
      <c r="K94" s="297"/>
      <c r="L94" s="298"/>
    </row>
    <row r="95" spans="1:97" x14ac:dyDescent="0.35">
      <c r="B95" s="304"/>
      <c r="C95" s="707"/>
      <c r="D95" s="185" t="s">
        <v>1602</v>
      </c>
      <c r="E95" s="547">
        <v>5.238609557968877E-2</v>
      </c>
      <c r="F95" s="327"/>
      <c r="G95" s="327"/>
      <c r="H95" s="297"/>
      <c r="I95" s="297"/>
      <c r="J95" s="297"/>
      <c r="K95" s="297"/>
      <c r="L95" s="298"/>
    </row>
    <row r="96" spans="1:97" x14ac:dyDescent="0.35">
      <c r="B96" s="304"/>
      <c r="C96" s="707"/>
      <c r="D96" s="185" t="s">
        <v>1603</v>
      </c>
      <c r="E96" s="547">
        <v>2.3241199101618471E-2</v>
      </c>
      <c r="F96" s="327"/>
      <c r="G96" s="327"/>
      <c r="H96" s="297"/>
      <c r="I96" s="297"/>
      <c r="J96" s="297"/>
      <c r="K96" s="297"/>
      <c r="L96" s="298"/>
    </row>
    <row r="97" spans="2:12" x14ac:dyDescent="0.35">
      <c r="B97" s="304"/>
      <c r="C97" s="707"/>
      <c r="D97" s="185" t="s">
        <v>1604</v>
      </c>
      <c r="E97" s="547">
        <v>1.0919064738959174E-2</v>
      </c>
      <c r="F97" s="327"/>
      <c r="G97" s="327"/>
      <c r="H97" s="297"/>
      <c r="I97" s="297"/>
      <c r="J97" s="297"/>
      <c r="K97" s="297"/>
      <c r="L97" s="298"/>
    </row>
    <row r="98" spans="2:12" x14ac:dyDescent="0.35">
      <c r="B98" s="304"/>
      <c r="C98" s="707"/>
      <c r="D98" s="185" t="s">
        <v>1605</v>
      </c>
      <c r="E98" s="333">
        <v>1.9492658406260622E-2</v>
      </c>
      <c r="F98" s="327"/>
      <c r="G98" s="327"/>
      <c r="H98" s="297"/>
      <c r="I98" s="297"/>
      <c r="J98" s="297"/>
      <c r="K98" s="297"/>
      <c r="L98" s="298"/>
    </row>
    <row r="99" spans="2:12" x14ac:dyDescent="0.35">
      <c r="B99" s="304"/>
      <c r="C99" s="318"/>
      <c r="D99" s="318"/>
      <c r="E99" s="297"/>
      <c r="F99" s="297"/>
      <c r="G99" s="297"/>
      <c r="H99" s="297"/>
      <c r="I99" s="297"/>
      <c r="J99" s="297"/>
      <c r="K99" s="297"/>
      <c r="L99" s="298"/>
    </row>
    <row r="100" spans="2:12" ht="77.25" customHeight="1" x14ac:dyDescent="0.35">
      <c r="B100" s="304"/>
      <c r="C100" s="708" t="s">
        <v>1968</v>
      </c>
      <c r="D100" s="709"/>
      <c r="E100" s="709"/>
      <c r="F100" s="709"/>
      <c r="G100" s="709"/>
      <c r="H100" s="709"/>
      <c r="I100" s="709"/>
      <c r="J100" s="710"/>
      <c r="K100" s="297"/>
      <c r="L100" s="298"/>
    </row>
    <row r="101" spans="2:12" x14ac:dyDescent="0.35">
      <c r="B101" s="304"/>
      <c r="C101" s="318"/>
      <c r="D101" s="318"/>
      <c r="E101" s="297"/>
      <c r="F101" s="297"/>
      <c r="G101" s="297"/>
      <c r="H101" s="297"/>
      <c r="I101" s="297"/>
      <c r="J101" s="297"/>
      <c r="K101" s="297"/>
      <c r="L101" s="298"/>
    </row>
    <row r="102" spans="2:12" x14ac:dyDescent="0.35">
      <c r="B102" s="304"/>
      <c r="C102" s="318"/>
      <c r="D102" s="318"/>
      <c r="E102" s="297"/>
      <c r="F102" s="297"/>
      <c r="G102" s="297"/>
      <c r="H102" s="297"/>
      <c r="I102" s="297"/>
      <c r="J102" s="297"/>
      <c r="K102" s="297"/>
      <c r="L102" s="298"/>
    </row>
    <row r="103" spans="2:12" x14ac:dyDescent="0.35">
      <c r="B103" s="304" t="s">
        <v>1611</v>
      </c>
      <c r="C103" s="335" t="s">
        <v>1612</v>
      </c>
      <c r="D103" s="297"/>
      <c r="E103" s="297"/>
      <c r="F103" s="297"/>
      <c r="G103" s="297"/>
      <c r="H103" s="297"/>
      <c r="I103" s="297"/>
      <c r="J103" s="297"/>
      <c r="K103" s="297"/>
      <c r="L103" s="298"/>
    </row>
    <row r="104" spans="2:12" x14ac:dyDescent="0.35">
      <c r="B104" s="304"/>
      <c r="C104" s="335"/>
      <c r="D104" s="297"/>
      <c r="E104" s="297"/>
      <c r="F104" s="297"/>
      <c r="G104" s="297"/>
      <c r="H104" s="297"/>
      <c r="I104" s="297"/>
      <c r="J104" s="297"/>
      <c r="K104" s="297"/>
      <c r="L104" s="298"/>
    </row>
    <row r="105" spans="2:12" ht="39" x14ac:dyDescent="0.35">
      <c r="B105" s="304"/>
      <c r="C105" s="297"/>
      <c r="D105" s="297"/>
      <c r="E105" s="297"/>
      <c r="F105" s="220" t="s">
        <v>1580</v>
      </c>
      <c r="G105" s="328"/>
      <c r="H105" s="323"/>
      <c r="I105" s="297"/>
      <c r="J105" s="297"/>
      <c r="K105" s="297"/>
      <c r="L105" s="298"/>
    </row>
    <row r="106" spans="2:12" x14ac:dyDescent="0.35">
      <c r="B106" s="344"/>
      <c r="C106" s="711" t="s">
        <v>1613</v>
      </c>
      <c r="D106" s="185" t="s">
        <v>1614</v>
      </c>
      <c r="E106" s="208"/>
      <c r="F106" s="333">
        <v>1.9671415515535987E-3</v>
      </c>
      <c r="G106" s="327"/>
      <c r="H106" s="297"/>
      <c r="I106" s="297"/>
      <c r="J106" s="297"/>
      <c r="K106" s="297"/>
      <c r="L106" s="298"/>
    </row>
    <row r="107" spans="2:12" x14ac:dyDescent="0.35">
      <c r="B107" s="344"/>
      <c r="C107" s="712"/>
      <c r="D107" s="654" t="s">
        <v>1615</v>
      </c>
      <c r="E107" s="655"/>
      <c r="F107" s="333">
        <v>0.50873506358525244</v>
      </c>
      <c r="G107" s="305"/>
      <c r="H107" s="297"/>
      <c r="I107" s="297"/>
      <c r="J107" s="297"/>
      <c r="K107" s="297"/>
      <c r="L107" s="298"/>
    </row>
    <row r="108" spans="2:12" x14ac:dyDescent="0.35">
      <c r="B108" s="344"/>
      <c r="C108" s="345" t="s">
        <v>1616</v>
      </c>
      <c r="D108" s="713"/>
      <c r="E108" s="714"/>
      <c r="F108" s="333">
        <v>0.30269251471792713</v>
      </c>
      <c r="G108" s="327"/>
      <c r="H108" s="297"/>
      <c r="I108" s="297"/>
      <c r="J108" s="297"/>
      <c r="K108" s="297"/>
      <c r="L108" s="298"/>
    </row>
    <row r="109" spans="2:12" x14ac:dyDescent="0.35">
      <c r="B109" s="344"/>
      <c r="C109" s="672" t="s">
        <v>1461</v>
      </c>
      <c r="D109" s="672"/>
      <c r="E109" s="672"/>
      <c r="F109" s="346">
        <f>F106+F107+F108</f>
        <v>0.81339471985473322</v>
      </c>
      <c r="G109" s="327"/>
      <c r="H109" s="297"/>
      <c r="I109" s="297"/>
      <c r="J109" s="297"/>
      <c r="K109" s="297"/>
      <c r="L109" s="298"/>
    </row>
    <row r="110" spans="2:12" x14ac:dyDescent="0.35">
      <c r="B110" s="304"/>
      <c r="C110" s="310" t="s">
        <v>1462</v>
      </c>
      <c r="D110" s="704" t="s">
        <v>1463</v>
      </c>
      <c r="E110" s="705"/>
      <c r="F110" s="333">
        <v>0.18660528014526678</v>
      </c>
      <c r="G110" s="327"/>
      <c r="H110" s="297"/>
      <c r="I110" s="297"/>
      <c r="J110" s="297"/>
      <c r="K110" s="297"/>
      <c r="L110" s="298"/>
    </row>
    <row r="111" spans="2:12" x14ac:dyDescent="0.35">
      <c r="B111" s="304"/>
      <c r="C111" s="310"/>
      <c r="D111" s="704"/>
      <c r="E111" s="705"/>
      <c r="F111" s="330"/>
      <c r="G111" s="327"/>
      <c r="H111" s="297"/>
      <c r="I111" s="297"/>
      <c r="J111" s="297"/>
      <c r="K111" s="297"/>
      <c r="L111" s="298"/>
    </row>
    <row r="112" spans="2:12" x14ac:dyDescent="0.35">
      <c r="B112" s="304"/>
      <c r="C112" s="310"/>
      <c r="D112" s="704"/>
      <c r="E112" s="705"/>
      <c r="F112" s="330"/>
      <c r="G112" s="327"/>
      <c r="H112" s="297"/>
      <c r="I112" s="297"/>
      <c r="J112" s="297"/>
      <c r="K112" s="297"/>
      <c r="L112" s="298"/>
    </row>
    <row r="113" spans="2:12" x14ac:dyDescent="0.35">
      <c r="B113" s="304"/>
      <c r="C113" s="310"/>
      <c r="D113" s="704"/>
      <c r="E113" s="705"/>
      <c r="F113" s="330"/>
      <c r="G113" s="327"/>
      <c r="H113" s="297"/>
      <c r="I113" s="297"/>
      <c r="J113" s="297"/>
      <c r="K113" s="297"/>
      <c r="L113" s="298"/>
    </row>
    <row r="114" spans="2:12" x14ac:dyDescent="0.35">
      <c r="B114" s="304"/>
      <c r="C114" s="692" t="s">
        <v>1617</v>
      </c>
      <c r="D114" s="715"/>
      <c r="E114" s="693"/>
      <c r="F114" s="348">
        <f>F110</f>
        <v>0.18660528014526678</v>
      </c>
      <c r="G114" s="327"/>
      <c r="H114" s="297"/>
      <c r="I114" s="297"/>
      <c r="J114" s="297"/>
      <c r="K114" s="297"/>
      <c r="L114" s="298"/>
    </row>
    <row r="115" spans="2:12" x14ac:dyDescent="0.35">
      <c r="B115" s="304"/>
      <c r="C115" s="349"/>
      <c r="D115" s="297"/>
      <c r="E115" s="297"/>
      <c r="F115" s="297"/>
      <c r="G115" s="297"/>
      <c r="H115" s="297"/>
      <c r="I115" s="297"/>
      <c r="J115" s="297"/>
      <c r="K115" s="297"/>
      <c r="L115" s="298"/>
    </row>
    <row r="116" spans="2:12" x14ac:dyDescent="0.35">
      <c r="B116" s="304"/>
      <c r="C116" s="349"/>
      <c r="D116" s="297"/>
      <c r="E116" s="297"/>
      <c r="F116" s="297"/>
      <c r="G116" s="297"/>
      <c r="H116" s="297"/>
      <c r="I116" s="297"/>
      <c r="J116" s="297"/>
      <c r="K116" s="297"/>
      <c r="L116" s="298"/>
    </row>
    <row r="117" spans="2:12" x14ac:dyDescent="0.35">
      <c r="B117" s="350" t="s">
        <v>1618</v>
      </c>
      <c r="C117" s="320" t="s">
        <v>1619</v>
      </c>
      <c r="D117" s="297"/>
      <c r="E117" s="297"/>
      <c r="F117" s="297"/>
      <c r="G117" s="297"/>
      <c r="H117" s="297"/>
      <c r="I117" s="297"/>
      <c r="J117" s="297"/>
      <c r="K117" s="297"/>
      <c r="L117" s="298"/>
    </row>
    <row r="118" spans="2:12" x14ac:dyDescent="0.35">
      <c r="B118" s="304"/>
      <c r="C118" s="320"/>
      <c r="D118" s="297"/>
      <c r="E118" s="297"/>
      <c r="F118" s="297"/>
      <c r="G118" s="297"/>
      <c r="H118" s="297"/>
      <c r="I118" s="297"/>
      <c r="J118" s="297"/>
      <c r="K118" s="297"/>
      <c r="L118" s="298"/>
    </row>
    <row r="119" spans="2:12" ht="39" x14ac:dyDescent="0.35">
      <c r="B119" s="304"/>
      <c r="C119" s="176" t="s">
        <v>1620</v>
      </c>
      <c r="D119" s="220" t="s">
        <v>1580</v>
      </c>
      <c r="E119" s="328"/>
      <c r="F119" s="328"/>
      <c r="G119" s="323"/>
      <c r="H119" s="297"/>
      <c r="I119" s="297"/>
      <c r="J119" s="297"/>
      <c r="K119" s="297"/>
      <c r="L119" s="298"/>
    </row>
    <row r="120" spans="2:12" x14ac:dyDescent="0.35">
      <c r="B120" s="304"/>
      <c r="C120" s="351" t="s">
        <v>1621</v>
      </c>
      <c r="D120" s="347">
        <v>4.1198945651063652E-3</v>
      </c>
      <c r="E120" s="327"/>
      <c r="F120" s="327"/>
      <c r="G120" s="297"/>
      <c r="H120" s="297"/>
      <c r="I120" s="297"/>
      <c r="J120" s="297"/>
      <c r="K120" s="297"/>
      <c r="L120" s="298"/>
    </row>
    <row r="121" spans="2:12" x14ac:dyDescent="0.35">
      <c r="B121" s="304"/>
      <c r="C121" s="352" t="s">
        <v>1622</v>
      </c>
      <c r="D121" s="347">
        <v>8.3080642950081857E-2</v>
      </c>
      <c r="E121" s="327"/>
      <c r="F121" s="327"/>
      <c r="G121" s="297"/>
      <c r="H121" s="297"/>
      <c r="I121" s="297"/>
      <c r="J121" s="297"/>
      <c r="K121" s="297"/>
      <c r="L121" s="298"/>
    </row>
    <row r="122" spans="2:12" x14ac:dyDescent="0.35">
      <c r="B122" s="304"/>
      <c r="C122" s="352" t="s">
        <v>1623</v>
      </c>
      <c r="D122" s="347">
        <v>0.16471663602327252</v>
      </c>
      <c r="E122" s="327"/>
      <c r="F122" s="327"/>
      <c r="G122" s="297"/>
      <c r="H122" s="297"/>
      <c r="I122" s="297"/>
      <c r="J122" s="297"/>
      <c r="K122" s="297"/>
      <c r="L122" s="298"/>
    </row>
    <row r="123" spans="2:12" x14ac:dyDescent="0.35">
      <c r="B123" s="304"/>
      <c r="C123" s="352" t="s">
        <v>1624</v>
      </c>
      <c r="D123" s="347">
        <v>0.27366818431061679</v>
      </c>
      <c r="E123" s="327"/>
      <c r="F123" s="327"/>
      <c r="G123" s="297"/>
      <c r="H123" s="297"/>
      <c r="I123" s="297"/>
      <c r="J123" s="297"/>
      <c r="K123" s="297"/>
      <c r="L123" s="298"/>
    </row>
    <row r="124" spans="2:12" x14ac:dyDescent="0.35">
      <c r="B124" s="304"/>
      <c r="C124" s="351" t="s">
        <v>1625</v>
      </c>
      <c r="D124" s="347">
        <v>0.47441464215092238</v>
      </c>
      <c r="E124" s="327"/>
      <c r="F124" s="327"/>
      <c r="G124" s="297"/>
      <c r="H124" s="297"/>
      <c r="I124" s="297"/>
      <c r="J124" s="297"/>
      <c r="K124" s="297"/>
      <c r="L124" s="298"/>
    </row>
    <row r="125" spans="2:12" x14ac:dyDescent="0.35">
      <c r="B125" s="304"/>
      <c r="C125" s="297"/>
      <c r="D125" s="297"/>
      <c r="E125" s="297"/>
      <c r="F125" s="297"/>
      <c r="G125" s="297"/>
      <c r="H125" s="297"/>
      <c r="I125" s="297"/>
      <c r="J125" s="297"/>
      <c r="K125" s="297"/>
      <c r="L125" s="298"/>
    </row>
    <row r="126" spans="2:12" x14ac:dyDescent="0.35">
      <c r="B126" s="304"/>
      <c r="C126" s="297"/>
      <c r="D126" s="297"/>
      <c r="E126" s="297"/>
      <c r="F126" s="297"/>
      <c r="G126" s="297"/>
      <c r="H126" s="297"/>
      <c r="I126" s="297"/>
      <c r="J126" s="297"/>
      <c r="K126" s="297"/>
      <c r="L126" s="298"/>
    </row>
    <row r="127" spans="2:12" x14ac:dyDescent="0.35">
      <c r="B127" s="304" t="s">
        <v>1626</v>
      </c>
      <c r="C127" s="320" t="s">
        <v>1627</v>
      </c>
      <c r="D127" s="297"/>
      <c r="E127" s="297"/>
      <c r="F127" s="297"/>
      <c r="G127" s="297"/>
      <c r="H127" s="297"/>
      <c r="I127" s="297"/>
      <c r="J127" s="297"/>
      <c r="K127" s="297"/>
      <c r="L127" s="298"/>
    </row>
    <row r="128" spans="2:12" x14ac:dyDescent="0.35">
      <c r="B128" s="304"/>
      <c r="C128" s="320"/>
      <c r="D128" s="297"/>
      <c r="E128" s="297"/>
      <c r="F128" s="297"/>
      <c r="G128" s="297"/>
      <c r="H128" s="297"/>
      <c r="I128" s="297"/>
      <c r="J128" s="297"/>
      <c r="K128" s="297"/>
      <c r="L128" s="298"/>
    </row>
    <row r="129" spans="2:12" ht="39" x14ac:dyDescent="0.35">
      <c r="B129" s="304"/>
      <c r="C129" s="297"/>
      <c r="D129" s="220" t="s">
        <v>1580</v>
      </c>
      <c r="E129" s="323"/>
      <c r="F129" s="297"/>
      <c r="G129" s="297"/>
      <c r="H129" s="297"/>
      <c r="I129" s="297"/>
      <c r="J129" s="297"/>
      <c r="K129" s="297"/>
      <c r="L129" s="298"/>
    </row>
    <row r="130" spans="2:12" x14ac:dyDescent="0.35">
      <c r="B130" s="304"/>
      <c r="C130" s="221" t="s">
        <v>782</v>
      </c>
      <c r="D130" s="347">
        <v>0.69876943959815097</v>
      </c>
      <c r="E130" s="297"/>
      <c r="F130" s="297"/>
      <c r="G130" s="297"/>
      <c r="H130" s="297"/>
      <c r="I130" s="297"/>
      <c r="J130" s="297"/>
      <c r="K130" s="297"/>
      <c r="L130" s="298"/>
    </row>
    <row r="131" spans="2:12" x14ac:dyDescent="0.35">
      <c r="B131" s="304"/>
      <c r="C131" s="221" t="s">
        <v>1628</v>
      </c>
      <c r="D131" s="347">
        <v>1.3217461674955125E-2</v>
      </c>
      <c r="E131" s="297"/>
      <c r="F131" s="297"/>
      <c r="G131" s="297"/>
      <c r="H131" s="297"/>
      <c r="I131" s="297"/>
      <c r="J131" s="297"/>
      <c r="K131" s="297"/>
      <c r="L131" s="298"/>
    </row>
    <row r="132" spans="2:12" x14ac:dyDescent="0.35">
      <c r="B132" s="304"/>
      <c r="C132" s="221" t="s">
        <v>1629</v>
      </c>
      <c r="D132" s="347">
        <v>0.2547242777347371</v>
      </c>
      <c r="E132" s="297"/>
      <c r="F132" s="297"/>
      <c r="G132" s="297"/>
      <c r="H132" s="297"/>
      <c r="I132" s="297"/>
      <c r="J132" s="297"/>
      <c r="K132" s="297"/>
      <c r="L132" s="298"/>
    </row>
    <row r="133" spans="2:12" x14ac:dyDescent="0.35">
      <c r="B133" s="304"/>
      <c r="C133" s="221" t="s">
        <v>92</v>
      </c>
      <c r="D133" s="347">
        <v>3.3288820992156978E-2</v>
      </c>
      <c r="E133" s="297"/>
      <c r="F133" s="297"/>
      <c r="G133" s="297"/>
      <c r="H133" s="297"/>
      <c r="I133" s="297"/>
      <c r="J133" s="297"/>
      <c r="K133" s="297"/>
      <c r="L133" s="298"/>
    </row>
    <row r="134" spans="2:12" x14ac:dyDescent="0.35">
      <c r="B134" s="304"/>
      <c r="C134" s="221" t="s">
        <v>1471</v>
      </c>
      <c r="D134" s="330"/>
      <c r="E134" s="297"/>
      <c r="F134" s="297"/>
      <c r="G134" s="297"/>
      <c r="H134" s="297"/>
      <c r="I134" s="297"/>
      <c r="J134" s="297"/>
      <c r="K134" s="297"/>
      <c r="L134" s="298"/>
    </row>
    <row r="135" spans="2:12" s="64" customFormat="1" x14ac:dyDescent="0.35">
      <c r="B135" s="350"/>
      <c r="C135" s="327"/>
      <c r="D135" s="327"/>
      <c r="E135" s="327"/>
      <c r="F135" s="327"/>
      <c r="G135" s="327"/>
      <c r="H135" s="327"/>
      <c r="I135" s="327"/>
      <c r="J135" s="327"/>
      <c r="K135" s="327"/>
      <c r="L135" s="353"/>
    </row>
    <row r="136" spans="2:12" x14ac:dyDescent="0.35">
      <c r="B136" s="304"/>
      <c r="C136" s="297"/>
      <c r="D136" s="297"/>
      <c r="E136" s="297"/>
      <c r="F136" s="297"/>
      <c r="G136" s="297"/>
      <c r="H136" s="297"/>
      <c r="I136" s="297"/>
      <c r="J136" s="297"/>
      <c r="K136" s="297"/>
      <c r="L136" s="298"/>
    </row>
    <row r="137" spans="2:12" x14ac:dyDescent="0.35">
      <c r="B137" s="350" t="s">
        <v>1630</v>
      </c>
      <c r="C137" s="320" t="s">
        <v>1631</v>
      </c>
      <c r="D137" s="297"/>
      <c r="E137" s="297"/>
      <c r="F137" s="297"/>
      <c r="G137" s="297"/>
      <c r="H137" s="297"/>
      <c r="I137" s="297"/>
      <c r="J137" s="297"/>
      <c r="K137" s="297"/>
      <c r="L137" s="298"/>
    </row>
    <row r="138" spans="2:12" x14ac:dyDescent="0.35">
      <c r="B138" s="304"/>
      <c r="C138" s="297"/>
      <c r="D138" s="297"/>
      <c r="E138" s="297"/>
      <c r="F138" s="297"/>
      <c r="G138" s="297"/>
      <c r="H138" s="297"/>
      <c r="I138" s="297"/>
      <c r="J138" s="297"/>
      <c r="K138" s="297"/>
      <c r="L138" s="298"/>
    </row>
    <row r="139" spans="2:12" ht="39" x14ac:dyDescent="0.35">
      <c r="B139" s="304"/>
      <c r="C139" s="297"/>
      <c r="D139" s="220" t="s">
        <v>1580</v>
      </c>
      <c r="E139" s="323"/>
      <c r="F139" s="297"/>
      <c r="G139" s="297"/>
      <c r="H139" s="297"/>
      <c r="I139" s="297"/>
      <c r="J139" s="297"/>
      <c r="K139" s="297"/>
      <c r="L139" s="298"/>
    </row>
    <row r="140" spans="2:12" x14ac:dyDescent="0.35">
      <c r="B140" s="304"/>
      <c r="C140" s="221" t="s">
        <v>662</v>
      </c>
      <c r="D140" s="347">
        <v>0.98103318881605917</v>
      </c>
      <c r="E140" s="297"/>
      <c r="F140" s="297"/>
      <c r="G140" s="297"/>
      <c r="H140" s="297"/>
      <c r="I140" s="297"/>
      <c r="J140" s="297"/>
      <c r="K140" s="297"/>
      <c r="L140" s="298"/>
    </row>
    <row r="141" spans="2:12" x14ac:dyDescent="0.35">
      <c r="B141" s="304"/>
      <c r="C141" s="221" t="s">
        <v>1632</v>
      </c>
      <c r="D141" s="354"/>
      <c r="E141" s="297"/>
      <c r="F141" s="297"/>
      <c r="G141" s="297"/>
      <c r="H141" s="297"/>
      <c r="I141" s="297"/>
      <c r="J141" s="297"/>
      <c r="K141" s="297"/>
      <c r="L141" s="298"/>
    </row>
    <row r="142" spans="2:12" x14ac:dyDescent="0.35">
      <c r="B142" s="304"/>
      <c r="C142" s="221" t="s">
        <v>1633</v>
      </c>
      <c r="D142" s="347">
        <v>1.8966811183940818E-2</v>
      </c>
      <c r="E142" s="297"/>
      <c r="F142" s="297"/>
      <c r="G142" s="297"/>
      <c r="H142" s="297"/>
      <c r="I142" s="297"/>
      <c r="J142" s="297"/>
      <c r="K142" s="297"/>
      <c r="L142" s="298"/>
    </row>
    <row r="143" spans="2:12" x14ac:dyDescent="0.35">
      <c r="B143" s="304"/>
      <c r="C143" s="221" t="s">
        <v>92</v>
      </c>
      <c r="D143" s="354"/>
      <c r="E143" s="297"/>
      <c r="F143" s="297"/>
      <c r="G143" s="297"/>
      <c r="H143" s="297"/>
      <c r="I143" s="297"/>
      <c r="J143" s="297"/>
      <c r="K143" s="297"/>
      <c r="L143" s="298"/>
    </row>
    <row r="144" spans="2:12" x14ac:dyDescent="0.35">
      <c r="B144" s="304"/>
      <c r="C144" s="221" t="s">
        <v>1471</v>
      </c>
      <c r="D144" s="330"/>
      <c r="E144" s="297"/>
      <c r="F144" s="297"/>
      <c r="G144" s="297"/>
      <c r="H144" s="297"/>
      <c r="I144" s="297"/>
      <c r="J144" s="297"/>
      <c r="K144" s="297"/>
      <c r="L144" s="298"/>
    </row>
    <row r="145" spans="2:12" x14ac:dyDescent="0.35">
      <c r="B145" s="304"/>
      <c r="C145" s="297"/>
      <c r="D145" s="297"/>
      <c r="E145" s="297"/>
      <c r="F145" s="297"/>
      <c r="G145" s="297"/>
      <c r="H145" s="297"/>
      <c r="I145" s="297"/>
      <c r="J145" s="297"/>
      <c r="K145" s="297"/>
      <c r="L145" s="298"/>
    </row>
    <row r="146" spans="2:12" x14ac:dyDescent="0.35">
      <c r="B146" s="304"/>
      <c r="C146" s="297"/>
      <c r="D146" s="297"/>
      <c r="E146" s="297"/>
      <c r="F146" s="297"/>
      <c r="G146" s="297"/>
      <c r="H146" s="297"/>
      <c r="I146" s="297"/>
      <c r="J146" s="297"/>
      <c r="K146" s="297"/>
      <c r="L146" s="298"/>
    </row>
    <row r="147" spans="2:12" x14ac:dyDescent="0.35">
      <c r="B147" s="304" t="s">
        <v>1634</v>
      </c>
      <c r="C147" s="309" t="s">
        <v>1635</v>
      </c>
      <c r="D147" s="297"/>
      <c r="E147" s="297"/>
      <c r="F147" s="297"/>
      <c r="G147" s="297"/>
      <c r="H147" s="297"/>
      <c r="I147" s="297"/>
      <c r="J147" s="297"/>
      <c r="K147" s="297"/>
      <c r="L147" s="298"/>
    </row>
    <row r="148" spans="2:12" x14ac:dyDescent="0.35">
      <c r="B148" s="304"/>
      <c r="C148" s="297"/>
      <c r="D148" s="297"/>
      <c r="E148" s="297"/>
      <c r="F148" s="297"/>
      <c r="G148" s="297"/>
      <c r="H148" s="297"/>
      <c r="I148" s="297"/>
      <c r="J148" s="297"/>
      <c r="K148" s="297"/>
      <c r="L148" s="298"/>
    </row>
    <row r="149" spans="2:12" ht="39" x14ac:dyDescent="0.35">
      <c r="B149" s="304"/>
      <c r="C149" s="297"/>
      <c r="D149" s="220" t="s">
        <v>1580</v>
      </c>
      <c r="E149" s="297"/>
      <c r="F149" s="297"/>
      <c r="G149" s="297"/>
      <c r="H149" s="297"/>
      <c r="I149" s="297"/>
      <c r="J149" s="297"/>
      <c r="K149" s="297"/>
      <c r="L149" s="298"/>
    </row>
    <row r="150" spans="2:12" x14ac:dyDescent="0.35">
      <c r="B150" s="304"/>
      <c r="C150" s="221" t="s">
        <v>1636</v>
      </c>
      <c r="D150" s="347">
        <v>0.91603000839021864</v>
      </c>
      <c r="E150" s="297"/>
      <c r="F150" s="297"/>
      <c r="G150" s="297"/>
      <c r="H150" s="297"/>
      <c r="I150" s="297"/>
      <c r="J150" s="297"/>
      <c r="K150" s="297"/>
      <c r="L150" s="298"/>
    </row>
    <row r="151" spans="2:12" x14ac:dyDescent="0.35">
      <c r="B151" s="304"/>
      <c r="C151" s="221" t="s">
        <v>1637</v>
      </c>
      <c r="D151" s="347">
        <v>3.4196481765982403E-2</v>
      </c>
      <c r="E151" s="306"/>
      <c r="F151" s="297"/>
      <c r="G151" s="297"/>
      <c r="H151" s="297"/>
      <c r="I151" s="297"/>
      <c r="J151" s="297"/>
      <c r="K151" s="297"/>
      <c r="L151" s="298"/>
    </row>
    <row r="152" spans="2:12" x14ac:dyDescent="0.35">
      <c r="B152" s="304"/>
      <c r="C152" s="221" t="s">
        <v>1638</v>
      </c>
      <c r="D152" s="347">
        <v>4.2236260689749075E-2</v>
      </c>
      <c r="E152" s="297"/>
      <c r="F152" s="297"/>
      <c r="G152" s="297"/>
      <c r="H152" s="297"/>
      <c r="I152" s="297"/>
      <c r="J152" s="297"/>
      <c r="K152" s="297"/>
      <c r="L152" s="298"/>
    </row>
    <row r="153" spans="2:12" x14ac:dyDescent="0.35">
      <c r="B153" s="304"/>
      <c r="C153" s="221" t="s">
        <v>1639</v>
      </c>
      <c r="D153" s="347">
        <v>7.5372491540499258E-3</v>
      </c>
      <c r="E153" s="297"/>
      <c r="F153" s="297"/>
      <c r="G153" s="297"/>
      <c r="H153" s="297"/>
      <c r="I153" s="297"/>
      <c r="J153" s="297"/>
      <c r="K153" s="297"/>
      <c r="L153" s="298"/>
    </row>
    <row r="154" spans="2:12" x14ac:dyDescent="0.35">
      <c r="B154" s="304"/>
      <c r="C154" s="221" t="s">
        <v>92</v>
      </c>
      <c r="D154" s="330"/>
      <c r="E154" s="297"/>
      <c r="F154" s="297"/>
      <c r="G154" s="297"/>
      <c r="H154" s="297"/>
      <c r="I154" s="297"/>
      <c r="J154" s="297"/>
      <c r="K154" s="297"/>
      <c r="L154" s="298"/>
    </row>
    <row r="155" spans="2:12" x14ac:dyDescent="0.35">
      <c r="B155" s="304"/>
      <c r="C155" s="221" t="s">
        <v>1471</v>
      </c>
      <c r="D155" s="330"/>
      <c r="E155" s="297"/>
      <c r="F155" s="297"/>
      <c r="G155" s="297"/>
      <c r="H155" s="297"/>
      <c r="I155" s="297"/>
      <c r="J155" s="297"/>
      <c r="K155" s="297"/>
      <c r="L155" s="298"/>
    </row>
    <row r="156" spans="2:12" x14ac:dyDescent="0.35">
      <c r="B156" s="304"/>
      <c r="C156" s="297"/>
      <c r="D156" s="297"/>
      <c r="E156" s="297"/>
      <c r="F156" s="297"/>
      <c r="G156" s="297"/>
      <c r="H156" s="297"/>
      <c r="I156" s="297"/>
      <c r="J156" s="297"/>
      <c r="K156" s="297"/>
      <c r="L156" s="298"/>
    </row>
    <row r="157" spans="2:12" x14ac:dyDescent="0.35">
      <c r="B157" s="304"/>
      <c r="C157" s="297"/>
      <c r="D157" s="297"/>
      <c r="E157" s="297"/>
      <c r="F157" s="297"/>
      <c r="G157" s="297"/>
      <c r="H157" s="297"/>
      <c r="I157" s="297"/>
      <c r="J157" s="297"/>
      <c r="K157" s="297"/>
      <c r="L157" s="298"/>
    </row>
    <row r="158" spans="2:12" x14ac:dyDescent="0.35">
      <c r="B158" s="350" t="s">
        <v>1640</v>
      </c>
      <c r="C158" s="335" t="s">
        <v>1641</v>
      </c>
      <c r="D158" s="297"/>
      <c r="E158" s="297"/>
      <c r="F158" s="297"/>
      <c r="G158" s="297"/>
      <c r="H158" s="297"/>
      <c r="I158" s="297"/>
      <c r="J158" s="297"/>
      <c r="K158" s="297"/>
      <c r="L158" s="298"/>
    </row>
    <row r="159" spans="2:12" x14ac:dyDescent="0.35">
      <c r="B159" s="304"/>
      <c r="C159" s="297"/>
      <c r="D159" s="297"/>
      <c r="E159" s="297"/>
      <c r="F159" s="297"/>
      <c r="G159" s="297"/>
      <c r="H159" s="297"/>
      <c r="I159" s="297"/>
      <c r="J159" s="297"/>
      <c r="K159" s="297"/>
      <c r="L159" s="298"/>
    </row>
    <row r="160" spans="2:12" ht="39" x14ac:dyDescent="0.35">
      <c r="B160" s="304"/>
      <c r="C160" s="297"/>
      <c r="D160" s="297"/>
      <c r="E160" s="220" t="s">
        <v>1580</v>
      </c>
      <c r="F160" s="297"/>
      <c r="G160" s="297"/>
      <c r="H160" s="297"/>
      <c r="I160" s="297"/>
      <c r="J160" s="297"/>
      <c r="K160" s="297"/>
      <c r="L160" s="298"/>
    </row>
    <row r="161" spans="2:12" x14ac:dyDescent="0.35">
      <c r="B161" s="304"/>
      <c r="C161" s="659" t="s">
        <v>1465</v>
      </c>
      <c r="D161" s="660"/>
      <c r="E161" s="347">
        <v>0.74247733411709205</v>
      </c>
      <c r="F161" s="297"/>
      <c r="G161" s="297"/>
      <c r="H161" s="297"/>
      <c r="I161" s="297"/>
      <c r="J161" s="297"/>
      <c r="K161" s="297"/>
      <c r="L161" s="298"/>
    </row>
    <row r="162" spans="2:12" x14ac:dyDescent="0.35">
      <c r="B162" s="304"/>
      <c r="C162" s="659" t="s">
        <v>1466</v>
      </c>
      <c r="D162" s="660"/>
      <c r="E162" s="347">
        <v>0.14078769138277819</v>
      </c>
      <c r="F162" s="297"/>
      <c r="G162" s="297"/>
      <c r="H162" s="297"/>
      <c r="I162" s="297"/>
      <c r="J162" s="297"/>
      <c r="K162" s="297"/>
      <c r="L162" s="298"/>
    </row>
    <row r="163" spans="2:12" x14ac:dyDescent="0.35">
      <c r="B163" s="304"/>
      <c r="C163" s="659" t="s">
        <v>1467</v>
      </c>
      <c r="D163" s="660"/>
      <c r="E163" s="347">
        <v>4.5148723363719008E-2</v>
      </c>
      <c r="F163" s="297"/>
      <c r="G163" s="297"/>
      <c r="H163" s="297"/>
      <c r="I163" s="297"/>
      <c r="J163" s="297"/>
      <c r="K163" s="297"/>
      <c r="L163" s="298"/>
    </row>
    <row r="164" spans="2:12" x14ac:dyDescent="0.35">
      <c r="B164" s="304"/>
      <c r="C164" s="659" t="s">
        <v>1468</v>
      </c>
      <c r="D164" s="660"/>
      <c r="E164" s="347">
        <v>4.7326055846958225E-2</v>
      </c>
      <c r="F164" s="355"/>
      <c r="G164" s="297"/>
      <c r="H164" s="297"/>
      <c r="I164" s="297"/>
      <c r="J164" s="297"/>
      <c r="K164" s="297"/>
      <c r="L164" s="298"/>
    </row>
    <row r="165" spans="2:12" x14ac:dyDescent="0.35">
      <c r="B165" s="304"/>
      <c r="C165" s="659" t="s">
        <v>1469</v>
      </c>
      <c r="D165" s="660"/>
      <c r="E165" s="347"/>
      <c r="F165" s="297"/>
      <c r="G165" s="297"/>
      <c r="H165" s="297"/>
      <c r="I165" s="297"/>
      <c r="J165" s="297"/>
      <c r="K165" s="297"/>
      <c r="L165" s="298"/>
    </row>
    <row r="166" spans="2:12" x14ac:dyDescent="0.35">
      <c r="B166" s="304"/>
      <c r="C166" s="659" t="s">
        <v>1470</v>
      </c>
      <c r="D166" s="660"/>
      <c r="E166" s="347">
        <v>2.4260195289452349E-2</v>
      </c>
      <c r="F166" s="297"/>
      <c r="G166" s="297"/>
      <c r="H166" s="297"/>
      <c r="I166" s="297"/>
      <c r="J166" s="297"/>
      <c r="K166" s="297"/>
      <c r="L166" s="298"/>
    </row>
    <row r="167" spans="2:12" x14ac:dyDescent="0.35">
      <c r="B167" s="304"/>
      <c r="C167" s="659" t="s">
        <v>1471</v>
      </c>
      <c r="D167" s="660"/>
      <c r="E167" s="347">
        <v>0</v>
      </c>
      <c r="F167" s="297"/>
      <c r="G167" s="297"/>
      <c r="H167" s="297"/>
      <c r="I167" s="297"/>
      <c r="J167" s="297"/>
      <c r="K167" s="297"/>
      <c r="L167" s="298"/>
    </row>
    <row r="168" spans="2:12" x14ac:dyDescent="0.35">
      <c r="B168" s="304"/>
      <c r="C168" s="297"/>
      <c r="D168" s="297"/>
      <c r="E168" s="297"/>
      <c r="F168" s="297"/>
      <c r="G168" s="306"/>
      <c r="H168" s="297"/>
      <c r="I168" s="297"/>
      <c r="J168" s="297"/>
      <c r="K168" s="297"/>
      <c r="L168" s="298"/>
    </row>
    <row r="169" spans="2:12" x14ac:dyDescent="0.35">
      <c r="B169" s="304"/>
      <c r="C169" s="297"/>
      <c r="D169" s="297"/>
      <c r="E169" s="297"/>
      <c r="F169" s="297"/>
      <c r="G169" s="297"/>
      <c r="H169" s="297"/>
      <c r="I169" s="297"/>
      <c r="J169" s="297"/>
      <c r="K169" s="297"/>
      <c r="L169" s="298"/>
    </row>
    <row r="170" spans="2:12" x14ac:dyDescent="0.35">
      <c r="B170" s="304" t="s">
        <v>1642</v>
      </c>
      <c r="C170" s="320" t="s">
        <v>1643</v>
      </c>
      <c r="D170" s="297"/>
      <c r="E170" s="297"/>
      <c r="F170" s="297"/>
      <c r="G170" s="297"/>
      <c r="H170" s="297"/>
      <c r="I170" s="297"/>
      <c r="J170" s="297"/>
      <c r="K170" s="297"/>
      <c r="L170" s="298"/>
    </row>
    <row r="171" spans="2:12" x14ac:dyDescent="0.35">
      <c r="B171" s="304"/>
      <c r="C171" s="320"/>
      <c r="D171" s="297"/>
      <c r="E171" s="297"/>
      <c r="F171" s="297"/>
      <c r="G171" s="297"/>
      <c r="H171" s="297"/>
      <c r="I171" s="297"/>
      <c r="J171" s="297"/>
      <c r="K171" s="297"/>
      <c r="L171" s="298"/>
    </row>
    <row r="172" spans="2:12" x14ac:dyDescent="0.35">
      <c r="B172" s="304"/>
      <c r="C172" s="659" t="s">
        <v>1644</v>
      </c>
      <c r="D172" s="660"/>
      <c r="E172" s="356">
        <v>448416</v>
      </c>
      <c r="F172" s="324"/>
      <c r="G172" s="324"/>
      <c r="H172" s="324"/>
      <c r="I172" s="297"/>
      <c r="J172" s="318"/>
      <c r="K172" s="297"/>
      <c r="L172" s="298"/>
    </row>
    <row r="173" spans="2:12" x14ac:dyDescent="0.35">
      <c r="B173" s="304"/>
      <c r="C173" s="659" t="s">
        <v>1645</v>
      </c>
      <c r="D173" s="660"/>
      <c r="E173" s="494">
        <v>82327.668595501207</v>
      </c>
      <c r="F173" s="324"/>
      <c r="G173" s="324"/>
      <c r="H173" s="324"/>
      <c r="I173" s="297"/>
      <c r="J173" s="297"/>
      <c r="K173" s="297"/>
      <c r="L173" s="298"/>
    </row>
    <row r="174" spans="2:12" s="64" customFormat="1" x14ac:dyDescent="0.35">
      <c r="B174" s="350"/>
      <c r="C174" s="318"/>
      <c r="D174" s="328"/>
      <c r="E174" s="324"/>
      <c r="F174" s="324"/>
      <c r="G174" s="324"/>
      <c r="H174" s="324"/>
      <c r="I174" s="327"/>
      <c r="J174" s="327"/>
      <c r="K174" s="327"/>
      <c r="L174" s="353"/>
    </row>
    <row r="175" spans="2:12" s="64" customFormat="1" ht="32.25" customHeight="1" x14ac:dyDescent="0.35">
      <c r="B175" s="350"/>
      <c r="C175" s="318"/>
      <c r="D175" s="328"/>
      <c r="E175" s="357" t="s">
        <v>1646</v>
      </c>
      <c r="F175" s="324"/>
      <c r="G175" s="324"/>
      <c r="H175" s="324"/>
      <c r="I175" s="327"/>
      <c r="J175" s="327"/>
      <c r="K175" s="327"/>
      <c r="L175" s="353"/>
    </row>
    <row r="176" spans="2:12" x14ac:dyDescent="0.35">
      <c r="B176" s="304"/>
      <c r="C176" s="659" t="s">
        <v>1647</v>
      </c>
      <c r="D176" s="660"/>
      <c r="E176" s="347">
        <v>3.3189259094828613E-3</v>
      </c>
      <c r="F176" s="327"/>
      <c r="G176" s="327"/>
      <c r="H176" s="327"/>
      <c r="I176" s="297"/>
      <c r="J176" s="297"/>
      <c r="K176" s="297"/>
      <c r="L176" s="298"/>
    </row>
    <row r="177" spans="2:12" x14ac:dyDescent="0.35">
      <c r="B177" s="304"/>
      <c r="C177" s="659" t="s">
        <v>1648</v>
      </c>
      <c r="D177" s="660"/>
      <c r="E177" s="347">
        <v>5.3628266187929615E-3</v>
      </c>
      <c r="F177" s="327"/>
      <c r="G177" s="327"/>
      <c r="H177" s="327"/>
      <c r="I177" s="297"/>
      <c r="J177" s="297"/>
      <c r="K177" s="297"/>
      <c r="L177" s="298"/>
    </row>
    <row r="178" spans="2:12" s="64" customFormat="1" x14ac:dyDescent="0.35">
      <c r="B178" s="350"/>
      <c r="C178" s="318"/>
      <c r="D178" s="318"/>
      <c r="E178" s="327"/>
      <c r="F178" s="327"/>
      <c r="G178" s="327"/>
      <c r="H178" s="327"/>
      <c r="I178" s="327"/>
      <c r="J178" s="327"/>
      <c r="K178" s="327"/>
      <c r="L178" s="353"/>
    </row>
    <row r="179" spans="2:12" s="64" customFormat="1" x14ac:dyDescent="0.35">
      <c r="B179" s="350"/>
      <c r="C179" s="318"/>
      <c r="D179" s="318"/>
      <c r="E179" s="327"/>
      <c r="F179" s="327"/>
      <c r="G179" s="327"/>
      <c r="H179" s="327"/>
      <c r="I179" s="327"/>
      <c r="J179" s="327"/>
      <c r="K179" s="327"/>
      <c r="L179" s="353"/>
    </row>
    <row r="180" spans="2:12" s="64" customFormat="1" ht="39" x14ac:dyDescent="0.35">
      <c r="B180" s="350"/>
      <c r="C180" s="358" t="s">
        <v>1649</v>
      </c>
      <c r="D180" s="359" t="s">
        <v>1650</v>
      </c>
      <c r="E180" s="359" t="s">
        <v>1651</v>
      </c>
      <c r="F180" s="359" t="s">
        <v>1652</v>
      </c>
      <c r="G180" s="327"/>
      <c r="H180" s="327"/>
      <c r="I180" s="327"/>
      <c r="J180" s="327"/>
      <c r="K180" s="327"/>
      <c r="L180" s="353"/>
    </row>
    <row r="181" spans="2:12" s="64" customFormat="1" x14ac:dyDescent="0.35">
      <c r="B181" s="350"/>
      <c r="C181" s="360" t="s">
        <v>1366</v>
      </c>
      <c r="D181" s="511">
        <v>424459</v>
      </c>
      <c r="E181" s="511">
        <v>29671.23096006026</v>
      </c>
      <c r="F181" s="311">
        <v>0.4313659345610556</v>
      </c>
      <c r="G181" s="327"/>
      <c r="H181" s="327"/>
      <c r="I181" s="327"/>
      <c r="J181" s="327"/>
      <c r="K181" s="327"/>
      <c r="L181" s="353"/>
    </row>
    <row r="182" spans="2:12" s="64" customFormat="1" x14ac:dyDescent="0.35">
      <c r="B182" s="350"/>
      <c r="C182" s="360" t="s">
        <v>1367</v>
      </c>
      <c r="D182" s="511">
        <v>22526</v>
      </c>
      <c r="E182" s="511">
        <v>5571.1285572900042</v>
      </c>
      <c r="F182" s="311">
        <v>8.0994114464279288E-2</v>
      </c>
      <c r="G182" s="327"/>
      <c r="H182" s="327"/>
      <c r="I182" s="327"/>
      <c r="J182" s="327"/>
      <c r="K182" s="327"/>
      <c r="L182" s="353"/>
    </row>
    <row r="183" spans="2:12" s="64" customFormat="1" x14ac:dyDescent="0.35">
      <c r="B183" s="350"/>
      <c r="C183" s="360" t="s">
        <v>1368</v>
      </c>
      <c r="D183" s="511">
        <v>887</v>
      </c>
      <c r="E183" s="511">
        <v>420.72283436000021</v>
      </c>
      <c r="F183" s="311">
        <v>6.1165476713511153E-3</v>
      </c>
      <c r="G183" s="327"/>
      <c r="H183" s="327"/>
      <c r="I183" s="327"/>
      <c r="J183" s="327"/>
      <c r="K183" s="327"/>
      <c r="L183" s="353"/>
    </row>
    <row r="184" spans="2:12" s="64" customFormat="1" x14ac:dyDescent="0.35">
      <c r="B184" s="350"/>
      <c r="C184" s="360" t="s">
        <v>1369</v>
      </c>
      <c r="D184" s="511">
        <v>229</v>
      </c>
      <c r="E184" s="511">
        <v>155.96037463999994</v>
      </c>
      <c r="F184" s="311">
        <v>2.2673812506004403E-3</v>
      </c>
      <c r="G184" s="327"/>
      <c r="H184" s="327"/>
      <c r="I184" s="327"/>
      <c r="J184" s="327"/>
      <c r="K184" s="327"/>
      <c r="L184" s="353"/>
    </row>
    <row r="185" spans="2:12" s="64" customFormat="1" x14ac:dyDescent="0.35">
      <c r="B185" s="350"/>
      <c r="C185" s="360" t="s">
        <v>1653</v>
      </c>
      <c r="D185" s="511">
        <v>86</v>
      </c>
      <c r="E185" s="511">
        <v>77.244641730000041</v>
      </c>
      <c r="F185" s="311">
        <v>1.1229971252135645E-3</v>
      </c>
      <c r="G185" s="327"/>
      <c r="H185" s="327"/>
      <c r="I185" s="327"/>
      <c r="J185" s="327"/>
      <c r="K185" s="327"/>
      <c r="L185" s="353"/>
    </row>
    <row r="186" spans="2:12" s="64" customFormat="1" x14ac:dyDescent="0.35">
      <c r="B186" s="350"/>
      <c r="C186" s="360" t="s">
        <v>1654</v>
      </c>
      <c r="D186" s="511">
        <v>229</v>
      </c>
      <c r="E186" s="511">
        <v>1020.7564728400001</v>
      </c>
      <c r="F186" s="311">
        <v>1.4839949527492714E-2</v>
      </c>
      <c r="G186" s="327"/>
      <c r="H186" s="327"/>
      <c r="I186" s="327"/>
      <c r="J186" s="327"/>
      <c r="K186" s="327"/>
      <c r="L186" s="353"/>
    </row>
    <row r="187" spans="2:12" s="64" customFormat="1" x14ac:dyDescent="0.35">
      <c r="B187" s="350"/>
      <c r="C187" s="361" t="s">
        <v>1655</v>
      </c>
      <c r="D187" s="362">
        <f>SUM(D181:D186)</f>
        <v>448416</v>
      </c>
      <c r="E187" s="362">
        <f>SUM(E181:E186)</f>
        <v>36917.043840920269</v>
      </c>
      <c r="F187" s="363">
        <f>SUM(F181:F186)</f>
        <v>0.5367069245999927</v>
      </c>
      <c r="G187" s="327"/>
      <c r="H187" s="327"/>
      <c r="I187" s="327"/>
      <c r="J187" s="327"/>
      <c r="K187" s="327"/>
      <c r="L187" s="353"/>
    </row>
    <row r="188" spans="2:12" s="64" customFormat="1" x14ac:dyDescent="0.35">
      <c r="B188" s="350"/>
      <c r="C188" s="318"/>
      <c r="D188" s="318"/>
      <c r="E188" s="327"/>
      <c r="F188" s="327"/>
      <c r="G188" s="327"/>
      <c r="H188" s="327"/>
      <c r="I188" s="327"/>
      <c r="J188" s="327"/>
      <c r="K188" s="327"/>
      <c r="L188" s="353"/>
    </row>
    <row r="189" spans="2:12" x14ac:dyDescent="0.35">
      <c r="B189" s="304"/>
      <c r="C189" s="297"/>
      <c r="D189" s="297"/>
      <c r="E189" s="297"/>
      <c r="F189" s="297"/>
      <c r="G189" s="306"/>
      <c r="H189" s="297"/>
      <c r="I189" s="297"/>
      <c r="J189" s="297"/>
      <c r="K189" s="297"/>
      <c r="L189" s="298"/>
    </row>
    <row r="190" spans="2:12" x14ac:dyDescent="0.35">
      <c r="B190" s="304" t="s">
        <v>1656</v>
      </c>
      <c r="C190" s="335" t="s">
        <v>1657</v>
      </c>
      <c r="D190" s="297"/>
      <c r="E190" s="297"/>
      <c r="F190" s="297"/>
      <c r="G190" s="306"/>
      <c r="H190" s="297"/>
      <c r="I190" s="297"/>
      <c r="J190" s="297"/>
      <c r="K190" s="297"/>
      <c r="L190" s="298"/>
    </row>
    <row r="191" spans="2:12" x14ac:dyDescent="0.35">
      <c r="B191" s="304"/>
      <c r="C191" s="335"/>
      <c r="D191" s="297"/>
      <c r="E191" s="297"/>
      <c r="F191" s="297"/>
      <c r="G191" s="306"/>
      <c r="H191" s="297"/>
      <c r="I191" s="297"/>
      <c r="J191" s="297"/>
      <c r="K191" s="297"/>
      <c r="L191" s="298"/>
    </row>
    <row r="192" spans="2:12" x14ac:dyDescent="0.35">
      <c r="B192" s="304"/>
      <c r="C192" s="297"/>
      <c r="D192" s="205" t="s">
        <v>1421</v>
      </c>
      <c r="E192" s="205" t="s">
        <v>1443</v>
      </c>
      <c r="F192" s="205" t="s">
        <v>1444</v>
      </c>
      <c r="G192" s="297"/>
      <c r="H192" s="297"/>
      <c r="I192" s="297"/>
      <c r="J192" s="297"/>
      <c r="K192" s="297"/>
      <c r="L192" s="298"/>
    </row>
    <row r="193" spans="2:12" x14ac:dyDescent="0.35">
      <c r="B193" s="304"/>
      <c r="C193" s="221" t="s">
        <v>1414</v>
      </c>
      <c r="D193" s="364">
        <f>F193+E193</f>
        <v>0</v>
      </c>
      <c r="E193" s="365">
        <v>0</v>
      </c>
      <c r="F193" s="366">
        <f>SUM(E199:E217)</f>
        <v>0</v>
      </c>
      <c r="G193" s="297"/>
      <c r="H193" s="297"/>
      <c r="I193" s="297"/>
      <c r="J193" s="297"/>
      <c r="K193" s="297"/>
      <c r="L193" s="298"/>
    </row>
    <row r="194" spans="2:12" s="64" customFormat="1" x14ac:dyDescent="0.35">
      <c r="B194" s="350"/>
      <c r="C194" s="318"/>
      <c r="D194" s="327"/>
      <c r="E194" s="327"/>
      <c r="F194" s="305"/>
      <c r="G194" s="327"/>
      <c r="H194" s="327"/>
      <c r="I194" s="327"/>
      <c r="J194" s="327"/>
      <c r="K194" s="327"/>
      <c r="L194" s="353"/>
    </row>
    <row r="195" spans="2:12" x14ac:dyDescent="0.35">
      <c r="B195" s="304"/>
      <c r="C195" s="335"/>
      <c r="D195" s="297"/>
      <c r="E195" s="297"/>
      <c r="F195" s="297"/>
      <c r="G195" s="306"/>
      <c r="H195" s="297"/>
      <c r="I195" s="297"/>
      <c r="J195" s="297"/>
      <c r="K195" s="297"/>
      <c r="L195" s="298"/>
    </row>
    <row r="196" spans="2:12" s="327" customFormat="1" x14ac:dyDescent="0.35">
      <c r="B196" s="350"/>
      <c r="C196" s="716" t="s">
        <v>1658</v>
      </c>
      <c r="D196" s="717"/>
      <c r="E196" s="717"/>
      <c r="F196" s="717"/>
      <c r="G196" s="717"/>
      <c r="H196" s="717"/>
      <c r="I196" s="717"/>
      <c r="J196" s="717"/>
      <c r="K196" s="718"/>
      <c r="L196" s="353"/>
    </row>
    <row r="197" spans="2:12" ht="38.25" customHeight="1" x14ac:dyDescent="0.35">
      <c r="B197" s="304"/>
      <c r="C197" s="690" t="s">
        <v>1659</v>
      </c>
      <c r="D197" s="719" t="s">
        <v>1660</v>
      </c>
      <c r="E197" s="719" t="s">
        <v>1661</v>
      </c>
      <c r="F197" s="721" t="s">
        <v>1387</v>
      </c>
      <c r="G197" s="722"/>
      <c r="H197" s="723"/>
      <c r="I197" s="719" t="s">
        <v>1662</v>
      </c>
      <c r="J197" s="719" t="s">
        <v>1663</v>
      </c>
      <c r="K197" s="719" t="s">
        <v>1664</v>
      </c>
      <c r="L197" s="298"/>
    </row>
    <row r="198" spans="2:12" x14ac:dyDescent="0.35">
      <c r="B198" s="304"/>
      <c r="C198" s="691"/>
      <c r="D198" s="720"/>
      <c r="E198" s="720"/>
      <c r="F198" s="367" t="s">
        <v>1391</v>
      </c>
      <c r="G198" s="367" t="s">
        <v>1392</v>
      </c>
      <c r="H198" s="367" t="s">
        <v>1393</v>
      </c>
      <c r="I198" s="720"/>
      <c r="J198" s="720"/>
      <c r="K198" s="720"/>
      <c r="L198" s="298"/>
    </row>
    <row r="199" spans="2:12" x14ac:dyDescent="0.35">
      <c r="B199" s="304"/>
      <c r="C199" s="368"/>
      <c r="D199" s="369"/>
      <c r="E199" s="370"/>
      <c r="F199" s="371"/>
      <c r="G199" s="371"/>
      <c r="H199" s="371"/>
      <c r="I199" s="369"/>
      <c r="J199" s="369"/>
      <c r="K199" s="368"/>
      <c r="L199" s="298"/>
    </row>
    <row r="200" spans="2:12" x14ac:dyDescent="0.35">
      <c r="B200" s="304"/>
      <c r="C200" s="368"/>
      <c r="D200" s="369"/>
      <c r="E200" s="370"/>
      <c r="F200" s="371"/>
      <c r="G200" s="371"/>
      <c r="H200" s="371"/>
      <c r="I200" s="369"/>
      <c r="J200" s="369"/>
      <c r="K200" s="368"/>
      <c r="L200" s="298"/>
    </row>
    <row r="201" spans="2:12" x14ac:dyDescent="0.35">
      <c r="B201" s="304"/>
      <c r="C201" s="372"/>
      <c r="D201" s="373"/>
      <c r="E201" s="370"/>
      <c r="F201" s="371"/>
      <c r="G201" s="371"/>
      <c r="H201" s="371"/>
      <c r="I201" s="369"/>
      <c r="J201" s="369"/>
      <c r="K201" s="372"/>
      <c r="L201" s="298"/>
    </row>
    <row r="202" spans="2:12" x14ac:dyDescent="0.35">
      <c r="B202" s="304"/>
      <c r="C202" s="372"/>
      <c r="D202" s="373"/>
      <c r="E202" s="370"/>
      <c r="F202" s="371"/>
      <c r="G202" s="371"/>
      <c r="H202" s="371"/>
      <c r="I202" s="369"/>
      <c r="J202" s="369"/>
      <c r="K202" s="372"/>
      <c r="L202" s="298"/>
    </row>
    <row r="203" spans="2:12" x14ac:dyDescent="0.35">
      <c r="B203" s="304"/>
      <c r="C203" s="372"/>
      <c r="D203" s="373"/>
      <c r="E203" s="370"/>
      <c r="F203" s="371"/>
      <c r="G203" s="371"/>
      <c r="H203" s="371"/>
      <c r="I203" s="369"/>
      <c r="J203" s="369"/>
      <c r="K203" s="372"/>
      <c r="L203" s="298"/>
    </row>
    <row r="204" spans="2:12" x14ac:dyDescent="0.35">
      <c r="B204" s="304"/>
      <c r="C204" s="372"/>
      <c r="D204" s="373"/>
      <c r="E204" s="370"/>
      <c r="F204" s="371"/>
      <c r="G204" s="371"/>
      <c r="H204" s="371"/>
      <c r="I204" s="369"/>
      <c r="J204" s="369"/>
      <c r="K204" s="372"/>
      <c r="L204" s="298"/>
    </row>
    <row r="205" spans="2:12" x14ac:dyDescent="0.35">
      <c r="B205" s="304"/>
      <c r="C205" s="372"/>
      <c r="D205" s="373"/>
      <c r="E205" s="370"/>
      <c r="F205" s="371"/>
      <c r="G205" s="371"/>
      <c r="H205" s="371"/>
      <c r="I205" s="369"/>
      <c r="J205" s="369"/>
      <c r="K205" s="372"/>
      <c r="L205" s="298"/>
    </row>
    <row r="206" spans="2:12" x14ac:dyDescent="0.35">
      <c r="B206" s="304"/>
      <c r="C206" s="372"/>
      <c r="D206" s="373"/>
      <c r="E206" s="370"/>
      <c r="F206" s="371"/>
      <c r="G206" s="371"/>
      <c r="H206" s="371"/>
      <c r="I206" s="369"/>
      <c r="J206" s="369"/>
      <c r="K206" s="372"/>
      <c r="L206" s="298"/>
    </row>
    <row r="207" spans="2:12" x14ac:dyDescent="0.35">
      <c r="B207" s="304"/>
      <c r="C207" s="372"/>
      <c r="D207" s="373"/>
      <c r="E207" s="370"/>
      <c r="F207" s="371"/>
      <c r="G207" s="371"/>
      <c r="H207" s="371"/>
      <c r="I207" s="369"/>
      <c r="J207" s="369"/>
      <c r="K207" s="372"/>
      <c r="L207" s="298"/>
    </row>
    <row r="208" spans="2:12" x14ac:dyDescent="0.35">
      <c r="B208" s="304"/>
      <c r="C208" s="372"/>
      <c r="D208" s="373"/>
      <c r="E208" s="370"/>
      <c r="F208" s="371"/>
      <c r="G208" s="371"/>
      <c r="H208" s="371"/>
      <c r="I208" s="369"/>
      <c r="J208" s="369"/>
      <c r="K208" s="372"/>
      <c r="L208" s="298"/>
    </row>
    <row r="209" spans="2:12" x14ac:dyDescent="0.35">
      <c r="B209" s="304"/>
      <c r="C209" s="372"/>
      <c r="D209" s="373"/>
      <c r="E209" s="370"/>
      <c r="F209" s="371"/>
      <c r="G209" s="371"/>
      <c r="H209" s="371"/>
      <c r="I209" s="369"/>
      <c r="J209" s="373"/>
      <c r="K209" s="372"/>
      <c r="L209" s="298"/>
    </row>
    <row r="210" spans="2:12" x14ac:dyDescent="0.35">
      <c r="B210" s="304"/>
      <c r="C210" s="372"/>
      <c r="D210" s="373"/>
      <c r="E210" s="370"/>
      <c r="F210" s="371"/>
      <c r="G210" s="371"/>
      <c r="H210" s="371"/>
      <c r="I210" s="369"/>
      <c r="J210" s="369"/>
      <c r="K210" s="372"/>
      <c r="L210" s="298"/>
    </row>
    <row r="211" spans="2:12" x14ac:dyDescent="0.35">
      <c r="B211" s="304"/>
      <c r="C211" s="372"/>
      <c r="D211" s="373"/>
      <c r="E211" s="370"/>
      <c r="F211" s="371"/>
      <c r="G211" s="371"/>
      <c r="H211" s="371"/>
      <c r="I211" s="369"/>
      <c r="J211" s="369"/>
      <c r="K211" s="372"/>
      <c r="L211" s="298"/>
    </row>
    <row r="212" spans="2:12" x14ac:dyDescent="0.35">
      <c r="B212" s="304"/>
      <c r="C212" s="372"/>
      <c r="D212" s="373"/>
      <c r="E212" s="370"/>
      <c r="F212" s="371"/>
      <c r="G212" s="371"/>
      <c r="H212" s="371"/>
      <c r="I212" s="369"/>
      <c r="J212" s="369"/>
      <c r="K212" s="372"/>
      <c r="L212" s="298"/>
    </row>
    <row r="213" spans="2:12" x14ac:dyDescent="0.35">
      <c r="B213" s="304"/>
      <c r="C213" s="372"/>
      <c r="D213" s="373"/>
      <c r="E213" s="370"/>
      <c r="F213" s="371"/>
      <c r="G213" s="371"/>
      <c r="H213" s="371"/>
      <c r="I213" s="369"/>
      <c r="J213" s="369"/>
      <c r="K213" s="372"/>
      <c r="L213" s="298"/>
    </row>
    <row r="214" spans="2:12" x14ac:dyDescent="0.35">
      <c r="B214" s="304"/>
      <c r="C214" s="372"/>
      <c r="D214" s="373"/>
      <c r="E214" s="370"/>
      <c r="F214" s="371"/>
      <c r="G214" s="371"/>
      <c r="H214" s="371"/>
      <c r="I214" s="369"/>
      <c r="J214" s="369"/>
      <c r="K214" s="372"/>
      <c r="L214" s="298"/>
    </row>
    <row r="215" spans="2:12" x14ac:dyDescent="0.35">
      <c r="B215" s="304"/>
      <c r="C215" s="372"/>
      <c r="D215" s="373"/>
      <c r="E215" s="370"/>
      <c r="F215" s="371"/>
      <c r="G215" s="371"/>
      <c r="H215" s="371"/>
      <c r="I215" s="369"/>
      <c r="J215" s="369"/>
      <c r="K215" s="372"/>
      <c r="L215" s="298"/>
    </row>
    <row r="216" spans="2:12" x14ac:dyDescent="0.35">
      <c r="B216" s="304"/>
      <c r="C216" s="372"/>
      <c r="D216" s="373"/>
      <c r="E216" s="370"/>
      <c r="F216" s="371"/>
      <c r="G216" s="371"/>
      <c r="H216" s="371"/>
      <c r="I216" s="369"/>
      <c r="J216" s="369"/>
      <c r="K216" s="372"/>
      <c r="L216" s="298"/>
    </row>
    <row r="217" spans="2:12" x14ac:dyDescent="0.35">
      <c r="B217" s="304"/>
      <c r="C217" s="368"/>
      <c r="D217" s="369"/>
      <c r="E217" s="374"/>
      <c r="F217" s="375"/>
      <c r="G217" s="375"/>
      <c r="H217" s="375"/>
      <c r="I217" s="369"/>
      <c r="J217" s="369"/>
      <c r="K217" s="368"/>
      <c r="L217" s="298"/>
    </row>
    <row r="218" spans="2:12" ht="15" thickBot="1" x14ac:dyDescent="0.4">
      <c r="B218" s="376"/>
      <c r="C218" s="377"/>
      <c r="D218" s="377"/>
      <c r="E218" s="377"/>
      <c r="F218" s="377"/>
      <c r="G218" s="377"/>
      <c r="H218" s="377"/>
      <c r="I218" s="377"/>
      <c r="J218" s="377"/>
      <c r="K218" s="377"/>
      <c r="L218" s="378"/>
    </row>
    <row r="219" spans="2:12" x14ac:dyDescent="0.35">
      <c r="B219" s="379"/>
    </row>
    <row r="220" spans="2:12" x14ac:dyDescent="0.35">
      <c r="B220" s="379"/>
    </row>
    <row r="221" spans="2:12" x14ac:dyDescent="0.35">
      <c r="B221" s="379"/>
    </row>
    <row r="222" spans="2:12" x14ac:dyDescent="0.35">
      <c r="B222" s="379"/>
    </row>
    <row r="223" spans="2:12" x14ac:dyDescent="0.35">
      <c r="B223" s="379"/>
    </row>
    <row r="224" spans="2:12" x14ac:dyDescent="0.35">
      <c r="B224" s="379"/>
    </row>
    <row r="225" spans="2:2" x14ac:dyDescent="0.35">
      <c r="B225" s="379"/>
    </row>
    <row r="226" spans="2:2" x14ac:dyDescent="0.35">
      <c r="B226" s="379"/>
    </row>
    <row r="227" spans="2:2" x14ac:dyDescent="0.35">
      <c r="B227" s="379"/>
    </row>
    <row r="228" spans="2:2" x14ac:dyDescent="0.35">
      <c r="B228" s="379"/>
    </row>
    <row r="229" spans="2:2" x14ac:dyDescent="0.35">
      <c r="B229" s="379"/>
    </row>
    <row r="230" spans="2:2" x14ac:dyDescent="0.35">
      <c r="B230" s="379"/>
    </row>
    <row r="231" spans="2:2" x14ac:dyDescent="0.35">
      <c r="B231" s="379"/>
    </row>
    <row r="232" spans="2:2" x14ac:dyDescent="0.35">
      <c r="B232" s="379"/>
    </row>
    <row r="233" spans="2:2" x14ac:dyDescent="0.35">
      <c r="B233" s="379"/>
    </row>
    <row r="234" spans="2:2" x14ac:dyDescent="0.35">
      <c r="B234" s="379"/>
    </row>
    <row r="235" spans="2:2" x14ac:dyDescent="0.35">
      <c r="B235" s="379"/>
    </row>
    <row r="236" spans="2:2" x14ac:dyDescent="0.35">
      <c r="B236" s="379"/>
    </row>
    <row r="237" spans="2:2" x14ac:dyDescent="0.35">
      <c r="B237" s="379"/>
    </row>
    <row r="238" spans="2:2" x14ac:dyDescent="0.35">
      <c r="B238" s="379"/>
    </row>
    <row r="239" spans="2:2" x14ac:dyDescent="0.35">
      <c r="B239" s="379"/>
    </row>
    <row r="240" spans="2:2" x14ac:dyDescent="0.35">
      <c r="B240" s="379"/>
    </row>
    <row r="241" spans="2:2" x14ac:dyDescent="0.35">
      <c r="B241" s="379"/>
    </row>
    <row r="242" spans="2:2" x14ac:dyDescent="0.35">
      <c r="B242" s="379"/>
    </row>
    <row r="243" spans="2:2" x14ac:dyDescent="0.35">
      <c r="B243" s="379"/>
    </row>
    <row r="244" spans="2:2" x14ac:dyDescent="0.35">
      <c r="B244" s="379"/>
    </row>
    <row r="245" spans="2:2" x14ac:dyDescent="0.35">
      <c r="B245" s="379"/>
    </row>
  </sheetData>
  <sheetProtection password="CA11" sheet="1" objects="1" scenarios="1"/>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12</vt:i4>
      </vt:variant>
    </vt:vector>
  </HeadingPairs>
  <TitlesOfParts>
    <vt:vector size="27"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A9829581</cp:lastModifiedBy>
  <cp:lastPrinted>2019-11-04T10:58:52Z</cp:lastPrinted>
  <dcterms:created xsi:type="dcterms:W3CDTF">2016-04-21T08:07:20Z</dcterms:created>
  <dcterms:modified xsi:type="dcterms:W3CDTF">2020-11-06T15:36:48Z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iteId">
    <vt:lpwstr>d5bb6d35-8a82-4329-b49a-5030bd6497ab</vt:lpwstr>
  </property>
  <property fmtid="{D5CDD505-2E9C-101B-9397-08002B2CF9AE}" pid="4" name="MSIP_Label_48a19f0c-bea1-442e-a475-ed109d9ec508_Owner">
    <vt:lpwstr>eric.gaultier@creditfoncier.fr</vt:lpwstr>
  </property>
  <property fmtid="{D5CDD505-2E9C-101B-9397-08002B2CF9AE}" pid="5" name="MSIP_Label_48a19f0c-bea1-442e-a475-ed109d9ec508_SetDate">
    <vt:lpwstr>2020-01-31T14:54:59.1013189Z</vt:lpwstr>
  </property>
  <property fmtid="{D5CDD505-2E9C-101B-9397-08002B2CF9AE}" pid="6" name="MSIP_Label_48a19f0c-bea1-442e-a475-ed109d9ec508_Name">
    <vt:lpwstr>C2 - Interne BPCE</vt:lpwstr>
  </property>
  <property fmtid="{D5CDD505-2E9C-101B-9397-08002B2CF9AE}" pid="7" name="MSIP_Label_48a19f0c-bea1-442e-a475-ed109d9ec508_Application">
    <vt:lpwstr>Microsoft Azure Information Protection</vt:lpwstr>
  </property>
  <property fmtid="{D5CDD505-2E9C-101B-9397-08002B2CF9AE}" pid="8" name="MSIP_Label_48a19f0c-bea1-442e-a475-ed109d9ec508_Extended_MSFT_Method">
    <vt:lpwstr>Automatic</vt:lpwstr>
  </property>
  <property fmtid="{D5CDD505-2E9C-101B-9397-08002B2CF9AE}" pid="9" name="Sensitivity">
    <vt:lpwstr>C2 - Interne BPCE</vt:lpwstr>
  </property>
</Properties>
</file>