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1600" windowHeight="9885" tabRatio="889" activeTab="2"/>
  </bookViews>
  <sheets>
    <sheet name="Disclaimer" sheetId="8" r:id="rId1"/>
    <sheet name="Garde" sheetId="7" r:id="rId2"/>
    <sheet name="Overview" sheetId="1" r:id="rId3"/>
    <sheet name="Residential" sheetId="2" r:id="rId4"/>
    <sheet name="Public sector" sheetId="5" r:id="rId5"/>
    <sheet name="Covered bonds" sheetId="3" r:id="rId6"/>
    <sheet name="Explanations" sheetId="6" r:id="rId7"/>
  </sheets>
  <definedNames>
    <definedName name="_xlnm._FilterDatabase" localSheetId="4" hidden="1">'Public sector'!$B$170:$M$184</definedName>
    <definedName name="_xlnm._FilterDatabase" localSheetId="3" hidden="1">Residential!$B$203:$J$222</definedName>
    <definedName name="_xlnm.Print_Area" localSheetId="5">'Covered bonds'!$A$1:$G$56</definedName>
    <definedName name="_xlnm.Print_Area" localSheetId="6">Explanations!$A$1:$I$75</definedName>
    <definedName name="_xlnm.Print_Area" localSheetId="2">Overview!$A$1:$J$190</definedName>
    <definedName name="_xlnm.Print_Area" localSheetId="4">'Public sector'!$A$1:$P$187</definedName>
    <definedName name="_xlnm.Print_Area" localSheetId="3">Residential!$A$1:$J$226</definedName>
  </definedNames>
  <calcPr calcId="145621"/>
</workbook>
</file>

<file path=xl/calcChain.xml><?xml version="1.0" encoding="utf-8"?>
<calcChain xmlns="http://schemas.openxmlformats.org/spreadsheetml/2006/main">
  <c r="D57" i="5" l="1"/>
  <c r="E54" i="1" l="1"/>
  <c r="C188" i="1" l="1"/>
  <c r="C14" i="5" l="1"/>
  <c r="E106" i="5" l="1"/>
  <c r="D18" i="2" l="1"/>
  <c r="E121" i="1" l="1"/>
  <c r="E123" i="1"/>
  <c r="E56" i="1" l="1"/>
  <c r="L27" i="5" l="1"/>
  <c r="H27" i="5"/>
  <c r="C18" i="2" l="1"/>
  <c r="E105" i="5" l="1"/>
  <c r="E86" i="5" l="1"/>
  <c r="E94" i="5"/>
  <c r="E102" i="5"/>
  <c r="E83" i="5"/>
  <c r="E91" i="5"/>
  <c r="E99" i="5"/>
  <c r="E84" i="5"/>
  <c r="E88" i="5"/>
  <c r="E92" i="5"/>
  <c r="E96" i="5"/>
  <c r="E100" i="5"/>
  <c r="E104" i="5"/>
  <c r="E90" i="5"/>
  <c r="E98" i="5"/>
  <c r="E87" i="5"/>
  <c r="E95" i="5"/>
  <c r="E103" i="5"/>
  <c r="E85" i="5"/>
  <c r="E89" i="5"/>
  <c r="E93" i="5"/>
  <c r="E97" i="5"/>
  <c r="E101" i="5"/>
  <c r="E107" i="5" l="1"/>
  <c r="G57" i="5" l="1"/>
  <c r="C4" i="1" l="1"/>
  <c r="E60" i="1" l="1"/>
  <c r="C4" i="2" l="1"/>
  <c r="C3" i="2"/>
  <c r="G77" i="5" l="1"/>
  <c r="G76" i="5"/>
  <c r="G75" i="5"/>
  <c r="G73" i="5"/>
  <c r="G72" i="5"/>
  <c r="G71" i="5"/>
  <c r="G70" i="5"/>
  <c r="G69" i="5"/>
  <c r="G68" i="5"/>
  <c r="G67" i="5"/>
  <c r="G66" i="5"/>
  <c r="G65" i="5"/>
  <c r="G64" i="5"/>
  <c r="G63" i="5"/>
  <c r="G62" i="5"/>
  <c r="G61" i="5"/>
  <c r="G60" i="5"/>
  <c r="G59" i="5"/>
  <c r="G58" i="5"/>
  <c r="C4" i="3" l="1"/>
  <c r="C3" i="3"/>
  <c r="C4" i="5"/>
  <c r="C3" i="5"/>
  <c r="O33" i="5" l="1"/>
  <c r="O38" i="5"/>
  <c r="O28" i="5"/>
  <c r="O43" i="5"/>
  <c r="O34" i="5"/>
  <c r="O46" i="5"/>
  <c r="O40" i="5"/>
  <c r="O31" i="5"/>
  <c r="O41" i="5"/>
  <c r="O36" i="5"/>
  <c r="O27" i="5"/>
  <c r="O37" i="5"/>
  <c r="O39" i="5"/>
  <c r="O48" i="5"/>
  <c r="O30" i="5"/>
  <c r="O50" i="5"/>
  <c r="O49" i="5"/>
  <c r="O45" i="5"/>
  <c r="O44" i="5"/>
  <c r="O32" i="5"/>
  <c r="O35" i="5"/>
  <c r="O42" i="5"/>
  <c r="O47" i="5"/>
  <c r="O29" i="5"/>
  <c r="O51" i="5" l="1"/>
  <c r="E166" i="5" l="1"/>
  <c r="C166" i="5" s="1"/>
  <c r="E198" i="2"/>
  <c r="C198" i="2" s="1"/>
</calcChain>
</file>

<file path=xl/sharedStrings.xml><?xml version="1.0" encoding="utf-8"?>
<sst xmlns="http://schemas.openxmlformats.org/spreadsheetml/2006/main" count="675" uniqueCount="477">
  <si>
    <t>Cover pool</t>
  </si>
  <si>
    <t>Name</t>
  </si>
  <si>
    <t>Covered bonds rating</t>
  </si>
  <si>
    <t>Country in which the issuer is based</t>
  </si>
  <si>
    <t>Financial information (link)</t>
  </si>
  <si>
    <t>Total</t>
  </si>
  <si>
    <t>Covered bonds and cover pool</t>
  </si>
  <si>
    <t>Name of the covered bond issuer</t>
  </si>
  <si>
    <t>Information on the legal framework (link)</t>
  </si>
  <si>
    <t>Contractual</t>
  </si>
  <si>
    <t>Nominal</t>
  </si>
  <si>
    <t>Residential assets</t>
  </si>
  <si>
    <t>Commercial assets</t>
  </si>
  <si>
    <t>Outstanding</t>
  </si>
  <si>
    <t>TOTAL</t>
  </si>
  <si>
    <t>LIABILITIES</t>
  </si>
  <si>
    <t>Equity</t>
  </si>
  <si>
    <t>Other non privileged liabilities</t>
  </si>
  <si>
    <t>Covered bonds</t>
  </si>
  <si>
    <t>Other privileged liabilities</t>
  </si>
  <si>
    <t>COVERED BOND ISSUER OVERVIEW</t>
  </si>
  <si>
    <t>Moody's</t>
  </si>
  <si>
    <t>S&amp;P</t>
  </si>
  <si>
    <t>Fitch</t>
  </si>
  <si>
    <t>LTV buckets</t>
  </si>
  <si>
    <t>0 - 40</t>
  </si>
  <si>
    <t>40 - 50</t>
  </si>
  <si>
    <t>50 - 60</t>
  </si>
  <si>
    <t>60 - 70</t>
  </si>
  <si>
    <t>70 - 80</t>
  </si>
  <si>
    <t>80 - 85</t>
  </si>
  <si>
    <t>85 - 90</t>
  </si>
  <si>
    <t>90 - 95</t>
  </si>
  <si>
    <t>95 - 100</t>
  </si>
  <si>
    <t>100 - 105</t>
  </si>
  <si>
    <t>105 - 110</t>
  </si>
  <si>
    <t>110 - 115</t>
  </si>
  <si>
    <t>115+</t>
  </si>
  <si>
    <t>Residential</t>
  </si>
  <si>
    <t>Commercial</t>
  </si>
  <si>
    <t>Category</t>
  </si>
  <si>
    <t>Crédit Logement</t>
  </si>
  <si>
    <t>France</t>
  </si>
  <si>
    <t>Public sector</t>
  </si>
  <si>
    <t>WAL</t>
  </si>
  <si>
    <t>0 - 1 Y</t>
  </si>
  <si>
    <t>1 - 2 Y</t>
  </si>
  <si>
    <t>2 - 3 Y</t>
  </si>
  <si>
    <t>4 - 5 Y</t>
  </si>
  <si>
    <t>5 - 10 Y</t>
  </si>
  <si>
    <t>10+ Y</t>
  </si>
  <si>
    <t>Expected maturity structure of cover pool and covered bonds</t>
  </si>
  <si>
    <t>Group consolidated financial information (link)</t>
  </si>
  <si>
    <t>CB ISSUER</t>
  </si>
  <si>
    <t>Reporting date</t>
  </si>
  <si>
    <t>Months</t>
  </si>
  <si>
    <t>&lt; 12</t>
  </si>
  <si>
    <t>12 - 24</t>
  </si>
  <si>
    <t>24 - 36</t>
  </si>
  <si>
    <t>36 - 60</t>
  </si>
  <si>
    <t>&gt; 60</t>
  </si>
  <si>
    <t>Second home</t>
  </si>
  <si>
    <t>Buy-to-let</t>
  </si>
  <si>
    <t>Amortising</t>
  </si>
  <si>
    <t>Bullet</t>
  </si>
  <si>
    <t>Partial bullet</t>
  </si>
  <si>
    <t>Legal ("coverage ratio")</t>
  </si>
  <si>
    <t>Number of loans</t>
  </si>
  <si>
    <t>ISIN</t>
  </si>
  <si>
    <t>Rating</t>
  </si>
  <si>
    <t>Internal</t>
  </si>
  <si>
    <t>External</t>
  </si>
  <si>
    <t>Originator(s)</t>
  </si>
  <si>
    <t>Outlook</t>
  </si>
  <si>
    <t>Group</t>
  </si>
  <si>
    <t>Interest rate risk</t>
  </si>
  <si>
    <t>Currency risk</t>
  </si>
  <si>
    <t>Zone</t>
  </si>
  <si>
    <t>Country</t>
  </si>
  <si>
    <t>Interest rate and currency risks</t>
  </si>
  <si>
    <t>COVERED BONDS</t>
  </si>
  <si>
    <t>Outstanding covered bonds</t>
  </si>
  <si>
    <t>Sum</t>
  </si>
  <si>
    <t>Public placement</t>
  </si>
  <si>
    <t>Private placement</t>
  </si>
  <si>
    <t>Denominated in €</t>
  </si>
  <si>
    <t>Denominated in USD</t>
  </si>
  <si>
    <t>Denominated in CHF</t>
  </si>
  <si>
    <t>Denominated in JPY</t>
  </si>
  <si>
    <t>Issuance</t>
  </si>
  <si>
    <t>Fixed coupon</t>
  </si>
  <si>
    <t>Floating coupon</t>
  </si>
  <si>
    <t>Other</t>
  </si>
  <si>
    <t>ECB eligible internal ABS</t>
  </si>
  <si>
    <t>ECB eligible public exposures</t>
  </si>
  <si>
    <t>Substitute assets</t>
  </si>
  <si>
    <t>RESIDENTIAL COVER POOL DATA</t>
  </si>
  <si>
    <t>Total privileged liabilities</t>
  </si>
  <si>
    <t>as of</t>
  </si>
  <si>
    <t>Unindexed current LTV</t>
  </si>
  <si>
    <t>WA unindexed current LTVs (%)</t>
  </si>
  <si>
    <t>Indexed current LTV</t>
  </si>
  <si>
    <t>WA indexed current LTVs (%)</t>
  </si>
  <si>
    <t>No data</t>
  </si>
  <si>
    <t>Principal amortisation</t>
  </si>
  <si>
    <t>PUBLIC SECTOR COVER POOL DATA</t>
  </si>
  <si>
    <t>Civil servants</t>
  </si>
  <si>
    <t>Self employed</t>
  </si>
  <si>
    <t>Employees</t>
  </si>
  <si>
    <t>Arrears</t>
  </si>
  <si>
    <t>Rhones Alpes</t>
  </si>
  <si>
    <t>Nord-Pas-de-Calais</t>
  </si>
  <si>
    <t>Aquitaine</t>
  </si>
  <si>
    <t>Languedoc Roussillon</t>
  </si>
  <si>
    <t>Pays de Loire</t>
  </si>
  <si>
    <t>Bretagne</t>
  </si>
  <si>
    <t>Poitou - Charentes</t>
  </si>
  <si>
    <t>Haute Normandie</t>
  </si>
  <si>
    <t>Centre</t>
  </si>
  <si>
    <t>Lorraine</t>
  </si>
  <si>
    <t>Picardie</t>
  </si>
  <si>
    <t>Bourgogne</t>
  </si>
  <si>
    <t>Auvergne</t>
  </si>
  <si>
    <t>Basse Normandie</t>
  </si>
  <si>
    <t>Alsace</t>
  </si>
  <si>
    <t>Franche-Comté</t>
  </si>
  <si>
    <t>Limousin</t>
  </si>
  <si>
    <t>Corse</t>
  </si>
  <si>
    <t>Region</t>
  </si>
  <si>
    <t>Ile-de-France (Paris included)</t>
  </si>
  <si>
    <t>Provence-Alpes-Côte d'Azur</t>
  </si>
  <si>
    <t>Midi Pyrenées</t>
  </si>
  <si>
    <t>DOM - TOM</t>
  </si>
  <si>
    <t>Interest rate type</t>
  </si>
  <si>
    <t>Fixed for life</t>
  </si>
  <si>
    <t>Capped for life</t>
  </si>
  <si>
    <t>Floating</t>
  </si>
  <si>
    <t>Mixed</t>
  </si>
  <si>
    <t>Total 1st lien mortgages</t>
  </si>
  <si>
    <t>Year of last issuance</t>
  </si>
  <si>
    <t>UCITS compliant (Y / N) ?</t>
  </si>
  <si>
    <t>CRD compliant (Y / N) ?</t>
  </si>
  <si>
    <t>Expected</t>
  </si>
  <si>
    <t>0-1 months</t>
  </si>
  <si>
    <t>1-2 months</t>
  </si>
  <si>
    <t>2-3 months</t>
  </si>
  <si>
    <t>Arrears and defaulted loans outstanding</t>
  </si>
  <si>
    <t>5 largest exposures (%)</t>
  </si>
  <si>
    <t>10 largest exposures (%)</t>
  </si>
  <si>
    <t>Other non-working</t>
  </si>
  <si>
    <t>1.1</t>
  </si>
  <si>
    <t>1.2</t>
  </si>
  <si>
    <t>1.3</t>
  </si>
  <si>
    <t>2.1</t>
  </si>
  <si>
    <t>2.2</t>
  </si>
  <si>
    <t>2.3</t>
  </si>
  <si>
    <t>2.4</t>
  </si>
  <si>
    <t>2.5</t>
  </si>
  <si>
    <t>3.1</t>
  </si>
  <si>
    <t>3.2</t>
  </si>
  <si>
    <t>3.3</t>
  </si>
  <si>
    <t>3.4</t>
  </si>
  <si>
    <t>3.5</t>
  </si>
  <si>
    <t>3.6</t>
  </si>
  <si>
    <t>4.1</t>
  </si>
  <si>
    <t>4.2</t>
  </si>
  <si>
    <t>4.3</t>
  </si>
  <si>
    <t>4.4</t>
  </si>
  <si>
    <t>4.5</t>
  </si>
  <si>
    <t>4.6</t>
  </si>
  <si>
    <t>4.7</t>
  </si>
  <si>
    <t>4.8</t>
  </si>
  <si>
    <t>4.9</t>
  </si>
  <si>
    <t>4.10</t>
  </si>
  <si>
    <t>4.11</t>
  </si>
  <si>
    <t>4.12</t>
  </si>
  <si>
    <t>4.13</t>
  </si>
  <si>
    <t>6.1</t>
  </si>
  <si>
    <t>6.2</t>
  </si>
  <si>
    <t>Expected maturity of covered bonds</t>
  </si>
  <si>
    <t xml:space="preserve">CB ISSUER </t>
  </si>
  <si>
    <t xml:space="preserve">Reporting date </t>
  </si>
  <si>
    <t>ECB eligible external ABS</t>
  </si>
  <si>
    <t>Overcollateralisation ratios</t>
  </si>
  <si>
    <t>Currency</t>
  </si>
  <si>
    <t>EUR</t>
  </si>
  <si>
    <t>USD</t>
  </si>
  <si>
    <t>JPY</t>
  </si>
  <si>
    <t>Interest rate</t>
  </si>
  <si>
    <t>5.1</t>
  </si>
  <si>
    <t>5.5</t>
  </si>
  <si>
    <t>5.6</t>
  </si>
  <si>
    <t>5.7</t>
  </si>
  <si>
    <t>5.8</t>
  </si>
  <si>
    <t>WAL of covered bonds</t>
  </si>
  <si>
    <t>Total liquid assets</t>
  </si>
  <si>
    <t>Contractual maturity structure of cover pool and covered bonds</t>
  </si>
  <si>
    <t>Contractual maturity of cov. bonds</t>
  </si>
  <si>
    <t>% of total
cover pool</t>
  </si>
  <si>
    <t>of which hard bullet</t>
  </si>
  <si>
    <t>of which soft bullet</t>
  </si>
  <si>
    <t>Liabilities of the covered bond issuer</t>
  </si>
  <si>
    <t>ALM OF THE COVERED BOND ISSUER</t>
  </si>
  <si>
    <t>% liquid assets / covered bonds</t>
  </si>
  <si>
    <t>Covered bond issuer</t>
  </si>
  <si>
    <t>The assumptions underlying the calculation of the expected WAL and expected maturity breakdown</t>
  </si>
  <si>
    <t>GROUP LEVEL  INFORMATION AND SENIOR UNSECURED RATINGS</t>
  </si>
  <si>
    <t>Group parent company</t>
  </si>
  <si>
    <t>Senior unsecured rating (group parent company)</t>
  </si>
  <si>
    <t>1.4</t>
  </si>
  <si>
    <t>Covered bonds ratings</t>
  </si>
  <si>
    <t>of which eligible</t>
  </si>
  <si>
    <t>Total equity and non privileged liabilities</t>
  </si>
  <si>
    <t>WAL of cover pool</t>
  </si>
  <si>
    <t>Expected maturity of cover pool</t>
  </si>
  <si>
    <t>Contractual maturity of cover pool</t>
  </si>
  <si>
    <t>Liquid assets</t>
  </si>
  <si>
    <t>Liquidity support</t>
  </si>
  <si>
    <t>AAA to AA-</t>
  </si>
  <si>
    <t>A+ to A-</t>
  </si>
  <si>
    <t>Below A-</t>
  </si>
  <si>
    <t>Champagne-Ardennes</t>
  </si>
  <si>
    <t>Unindexed LTV is calculated on the basis of the current outstanding amount of the loans and the initial</t>
  </si>
  <si>
    <t>valuation / price of the residential assets.</t>
  </si>
  <si>
    <t>Owner occupied</t>
  </si>
  <si>
    <t>Average outstanding balance (€)</t>
  </si>
  <si>
    <t>Residential MBS</t>
  </si>
  <si>
    <t>Number of exposures</t>
  </si>
  <si>
    <t>Public sector ABS</t>
  </si>
  <si>
    <t>Guaranteed loans or mortgage promissory notes :</t>
  </si>
  <si>
    <t xml:space="preserve">If the eligible assets are transfered into the cover pool using guaranteed loans (i.e. collateral directive </t>
  </si>
  <si>
    <t>collateral of the notes or loans should be indicated instead of the amount of the guaranteed loans.</t>
  </si>
  <si>
    <t>outstanding</t>
  </si>
  <si>
    <t>framework) or mortgage promissory notes, the outstanding amount of the eligible assets pledged as</t>
  </si>
  <si>
    <t>ALM</t>
  </si>
  <si>
    <t>Contractual maturities :</t>
  </si>
  <si>
    <t>maturity of the ABS (i.e. contractual maturity is not calculated according to the legal final maturity</t>
  </si>
  <si>
    <t>of the securities).</t>
  </si>
  <si>
    <t>Contractual maturities are calculated assuming a zero prepayment scenario on the cover pool assets.</t>
  </si>
  <si>
    <t>For pass through ABS, this assumption is applied to the underlying assets to determine the contractual</t>
  </si>
  <si>
    <t>Expected maturities :</t>
  </si>
  <si>
    <t>Geographical distribution / regional breakdown</t>
  </si>
  <si>
    <t>4.2, 4.3</t>
  </si>
  <si>
    <t>The geographical breakdown of assets shall take into account the location of the pledged property for</t>
  </si>
  <si>
    <t xml:space="preserve">residential mortgages and the location of the property which is refinanced by the loan in the case of </t>
  </si>
  <si>
    <t xml:space="preserve">Indexed LTV is calculated on the basis of the current outstanding amount of the loans to the appraised </t>
  </si>
  <si>
    <t>Residential cover pool data</t>
  </si>
  <si>
    <t>Group level information, senior unsecured ratings and covered bond issuer overview</t>
  </si>
  <si>
    <t>Covered bond issuer ratings</t>
  </si>
  <si>
    <t>"Of which assets eligible to CB refinancing" :</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</si>
  <si>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</si>
  <si>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</si>
  <si>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</si>
  <si>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</si>
  <si>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</si>
  <si>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shall be disclosed for each element of the cover pool including substitute assets.</t>
  </si>
  <si>
    <r>
      <t>"Mixed"</t>
    </r>
    <r>
      <rPr>
        <sz val="10"/>
        <rFont val="Arial"/>
        <family val="2"/>
      </rPr>
      <t xml:space="preserve"> shall be used for loans with a combination of fixed, capped or floating periods (e.g. 10 years initial </t>
    </r>
  </si>
  <si>
    <t>Ratings of the parent company of the group in which the CB issuer is consolidated.</t>
  </si>
  <si>
    <t>If no "CB issuer rating" has been granted to the CB issuer, "NA" should be indicated.</t>
  </si>
  <si>
    <t>nominal</t>
  </si>
  <si>
    <t>ECB eligible</t>
  </si>
  <si>
    <t>Arrears and defaulted loans outstanding (excluding external MBS)</t>
  </si>
  <si>
    <t>Arrears and defaulted loans outstanding (including external MBS)</t>
  </si>
  <si>
    <t>Unindexed current LTV (excluding external MBS)</t>
  </si>
  <si>
    <t>Indexed current LTV (excluding external MBS)</t>
  </si>
  <si>
    <t>Mortgages and guarantees (excluding external MBS)</t>
  </si>
  <si>
    <t>Loan purpose (excluding external MBS)</t>
  </si>
  <si>
    <t>Principal amortisation (excluding external MBS)</t>
  </si>
  <si>
    <t>Interest rate type (excluding external MBS)</t>
  </si>
  <si>
    <t>Borrowers (excluding external MBS)</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</si>
  <si>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</si>
  <si>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</si>
  <si>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</si>
  <si>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</si>
  <si>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</si>
  <si>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</si>
  <si>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</si>
  <si>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</si>
  <si>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r>
      <rPr>
        <sz val="12"/>
        <color indexed="8"/>
        <rFont val="Calibri"/>
        <family val="2"/>
      </rPr>
      <t>Alsace</t>
    </r>
  </si>
  <si>
    <r>
      <rPr>
        <sz val="12"/>
        <color indexed="8"/>
        <rFont val="Calibri"/>
        <family val="2"/>
      </rPr>
      <t>Aquitaine</t>
    </r>
  </si>
  <si>
    <r>
      <rPr>
        <sz val="12"/>
        <color indexed="8"/>
        <rFont val="Calibri"/>
        <family val="2"/>
      </rPr>
      <t>Auvergne</t>
    </r>
  </si>
  <si>
    <r>
      <rPr>
        <sz val="12"/>
        <color indexed="8"/>
        <rFont val="Calibri"/>
        <family val="2"/>
      </rPr>
      <t>Basse-Normandie</t>
    </r>
  </si>
  <si>
    <r>
      <rPr>
        <sz val="12"/>
        <color indexed="8"/>
        <rFont val="Calibri"/>
        <family val="2"/>
      </rPr>
      <t>Bourgogne</t>
    </r>
  </si>
  <si>
    <r>
      <rPr>
        <sz val="12"/>
        <color indexed="8"/>
        <rFont val="Calibri"/>
        <family val="2"/>
      </rPr>
      <t>Bretagne</t>
    </r>
  </si>
  <si>
    <r>
      <rPr>
        <sz val="12"/>
        <color indexed="8"/>
        <rFont val="Calibri"/>
        <family val="2"/>
      </rPr>
      <t>Centre</t>
    </r>
  </si>
  <si>
    <r>
      <rPr>
        <sz val="12"/>
        <color indexed="8"/>
        <rFont val="Calibri"/>
        <family val="2"/>
      </rPr>
      <t>Champagne-Ardenne</t>
    </r>
  </si>
  <si>
    <r>
      <rPr>
        <sz val="12"/>
        <color indexed="8"/>
        <rFont val="Calibri"/>
        <family val="2"/>
      </rPr>
      <t>Corse</t>
    </r>
  </si>
  <si>
    <r>
      <rPr>
        <sz val="12"/>
        <color indexed="8"/>
        <rFont val="Calibri"/>
        <family val="2"/>
      </rPr>
      <t>Franche-Comté</t>
    </r>
  </si>
  <si>
    <r>
      <rPr>
        <sz val="12"/>
        <color indexed="8"/>
        <rFont val="Calibri"/>
        <family val="2"/>
      </rPr>
      <t>Haute-Normandie</t>
    </r>
  </si>
  <si>
    <r>
      <rPr>
        <sz val="12"/>
        <color indexed="8"/>
        <rFont val="Calibri"/>
        <family val="2"/>
      </rPr>
      <t>Ile-de-France</t>
    </r>
  </si>
  <si>
    <r>
      <rPr>
        <sz val="12"/>
        <color indexed="8"/>
        <rFont val="Calibri"/>
        <family val="2"/>
      </rPr>
      <t>Languedoc-Roussillon</t>
    </r>
  </si>
  <si>
    <r>
      <rPr>
        <sz val="12"/>
        <color indexed="8"/>
        <rFont val="Calibri"/>
        <family val="2"/>
      </rPr>
      <t>Limousin</t>
    </r>
  </si>
  <si>
    <r>
      <rPr>
        <sz val="12"/>
        <color indexed="8"/>
        <rFont val="Calibri"/>
        <family val="2"/>
      </rPr>
      <t>Lorraine</t>
    </r>
  </si>
  <si>
    <r>
      <rPr>
        <sz val="12"/>
        <color indexed="8"/>
        <rFont val="Calibri"/>
        <family val="2"/>
      </rPr>
      <t>Midi-Pyrénées</t>
    </r>
  </si>
  <si>
    <r>
      <rPr>
        <sz val="12"/>
        <color indexed="8"/>
        <rFont val="Calibri"/>
        <family val="2"/>
      </rPr>
      <t>Nord-Pas-de-Calais</t>
    </r>
  </si>
  <si>
    <r>
      <rPr>
        <sz val="12"/>
        <color indexed="8"/>
        <rFont val="Calibri"/>
        <family val="2"/>
      </rPr>
      <t>Pays de la Loire</t>
    </r>
  </si>
  <si>
    <r>
      <rPr>
        <sz val="12"/>
        <color indexed="8"/>
        <rFont val="Calibri"/>
        <family val="2"/>
      </rPr>
      <t>Picardie</t>
    </r>
  </si>
  <si>
    <r>
      <rPr>
        <sz val="12"/>
        <color indexed="8"/>
        <rFont val="Calibri"/>
        <family val="2"/>
      </rPr>
      <t>Poitou-Charentes</t>
    </r>
  </si>
  <si>
    <r>
      <rPr>
        <sz val="12"/>
        <color indexed="8"/>
        <rFont val="Calibri"/>
        <family val="2"/>
      </rPr>
      <t>Provence-Alpes-Côte d'Azur</t>
    </r>
  </si>
  <si>
    <r>
      <rPr>
        <sz val="12"/>
        <color indexed="8"/>
        <rFont val="Calibri"/>
        <family val="2"/>
      </rPr>
      <t>Rhône-Alpes</t>
    </r>
  </si>
  <si>
    <r>
      <rPr>
        <sz val="12"/>
        <color indexed="8"/>
        <rFont val="Calibri"/>
        <family val="2"/>
      </rPr>
      <t>Dom-Tom</t>
    </r>
  </si>
  <si>
    <t>5.2</t>
  </si>
  <si>
    <t>5.3</t>
  </si>
  <si>
    <t>5.4</t>
  </si>
  <si>
    <t>Geographical distribution and type of Claim</t>
  </si>
  <si>
    <t>Other direct public exposures</t>
  </si>
  <si>
    <t>Other indirect public exposures</t>
  </si>
  <si>
    <t>EUROPE</t>
  </si>
  <si>
    <t>…………………</t>
  </si>
  <si>
    <t>Geographical distribution and nature of the underlying operation</t>
  </si>
  <si>
    <t>Loans</t>
  </si>
  <si>
    <t>Securities</t>
  </si>
  <si>
    <t>ABS</t>
  </si>
  <si>
    <t>5.9</t>
  </si>
  <si>
    <t>% liquidity support / covered bonds</t>
  </si>
  <si>
    <t>Main country (assets)</t>
  </si>
  <si>
    <t>Rating Watch</t>
  </si>
  <si>
    <t>Rating watch</t>
  </si>
  <si>
    <t>Covered bond issuer rating (senior unsecured)</t>
  </si>
  <si>
    <t>Y</t>
  </si>
  <si>
    <t/>
  </si>
  <si>
    <t>minimum (%)</t>
  </si>
  <si>
    <t>current (%)</t>
  </si>
  <si>
    <t>other</t>
  </si>
  <si>
    <t>Contractual (ACT)</t>
  </si>
  <si>
    <t>Subordinated debt</t>
  </si>
  <si>
    <t>WAL (weighted average life) of cover pool and covered bonds</t>
  </si>
  <si>
    <t>0 - 1 Y (years)</t>
  </si>
  <si>
    <t>comments</t>
  </si>
  <si>
    <t>Substitution assets</t>
  </si>
  <si>
    <t>3-6 months</t>
  </si>
  <si>
    <t>6+ (Defaulted)</t>
  </si>
  <si>
    <t>Regional breakdown of assets (excluding external MBS)</t>
  </si>
  <si>
    <t>guaranteed</t>
  </si>
  <si>
    <t>Seasoning (excluding external MBS)</t>
  </si>
  <si>
    <t>Floating (1y or less)</t>
  </si>
  <si>
    <t>Mixed (1y+)</t>
  </si>
  <si>
    <t>Retired / Pensioner</t>
  </si>
  <si>
    <t>External RMBS DETAILS</t>
  </si>
  <si>
    <t>Outstanding balance</t>
  </si>
  <si>
    <t>Defaulted (6+)</t>
  </si>
  <si>
    <t>Asia</t>
  </si>
  <si>
    <t>External ABS DETAILS</t>
  </si>
  <si>
    <t>Denominated in GBP</t>
  </si>
  <si>
    <t>3 - 4 Y</t>
  </si>
  <si>
    <t>YTD</t>
  </si>
  <si>
    <t>Denominated in AUD</t>
  </si>
  <si>
    <t>Denominated in CAD</t>
  </si>
  <si>
    <t>Denominated in NOK</t>
  </si>
  <si>
    <t>Compagnie de Financement Foncier</t>
  </si>
  <si>
    <t>Portugal</t>
  </si>
  <si>
    <t>Canada</t>
  </si>
  <si>
    <t>BPCE</t>
  </si>
  <si>
    <t>Crédit Foncier de France</t>
  </si>
  <si>
    <t>A2</t>
  </si>
  <si>
    <t>A-</t>
  </si>
  <si>
    <t>stable</t>
  </si>
  <si>
    <t>AAA</t>
  </si>
  <si>
    <t>Aaa</t>
  </si>
  <si>
    <t>to CB refinancing</t>
  </si>
  <si>
    <t>Currently performing</t>
  </si>
  <si>
    <t>WAL of total liabilities</t>
  </si>
  <si>
    <t>% of oustanding residential cover pool</t>
  </si>
  <si>
    <t>http://www.creditfoncier.com/nous-connaitre/espace-documentation/</t>
  </si>
  <si>
    <t>http://www.foncier.fr/regulated-information.html</t>
  </si>
  <si>
    <t>http://www.ecbc.eu/framework/73/Obligations_Fonci%C3%A8res_-_OF</t>
  </si>
  <si>
    <t>Internal swaps</t>
  </si>
  <si>
    <t>External swaps</t>
  </si>
  <si>
    <t xml:space="preserve">values or prices of the residential assets using an indexation methodology. </t>
  </si>
  <si>
    <t>FRENCH NATIONAL COVERED BOND LABEL REPORTING TEMPLATE</t>
  </si>
  <si>
    <t>unless detailed otherwise</t>
  </si>
  <si>
    <t>% of total cover pool</t>
  </si>
  <si>
    <t>Real estate company</t>
  </si>
  <si>
    <t>North America</t>
  </si>
  <si>
    <t>% of outstanding public sector cover pool</t>
  </si>
  <si>
    <t>Transitional arrangement Bank of France</t>
  </si>
  <si>
    <t>Deposits to Bank of France</t>
  </si>
  <si>
    <t xml:space="preserve">Indexed LTV is calculated on the basis of the current outstanding amount of the loans to the appraised values or prices of the residential assets using an indexation methodology. </t>
  </si>
  <si>
    <t>Unindexed LTV is calculated on the basis of the current outstanding amount of the loans and the initial valuation / price of the residential assets.</t>
  </si>
  <si>
    <t>French State (subsidised sector)</t>
  </si>
  <si>
    <t>1st lien mortgage without guaranty</t>
  </si>
  <si>
    <t>1st lien mortgage with public guaranty:</t>
  </si>
  <si>
    <r>
      <t>"Floating"</t>
    </r>
    <r>
      <rPr>
        <sz val="10"/>
        <rFont val="Arial"/>
        <family val="2"/>
      </rPr>
      <t xml:space="preserve"> includes loans with interest rate reset periods not exceeding one year. </t>
    </r>
  </si>
  <si>
    <t>fixed rate switching to floating) or for loans whith interest rate reset periods exceeding one year.</t>
  </si>
  <si>
    <t>percentages (%) with 1 decimal</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</si>
  <si>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t>
  </si>
  <si>
    <t xml:space="preserve">guaranteed loans. </t>
  </si>
  <si>
    <t>Germany</t>
  </si>
  <si>
    <t>Austria</t>
  </si>
  <si>
    <t>Belgium</t>
  </si>
  <si>
    <t>Cyprus</t>
  </si>
  <si>
    <t>Spain</t>
  </si>
  <si>
    <t>Hungary</t>
  </si>
  <si>
    <t>Ireland</t>
  </si>
  <si>
    <t>Iceland</t>
  </si>
  <si>
    <t>Italy</t>
  </si>
  <si>
    <t>Netherlands</t>
  </si>
  <si>
    <t>Poland</t>
  </si>
  <si>
    <t>Slovaquia</t>
  </si>
  <si>
    <t>Slovenia</t>
  </si>
  <si>
    <t>Switzerland</t>
  </si>
  <si>
    <t>Czech Republic</t>
  </si>
  <si>
    <t>Japan</t>
  </si>
  <si>
    <t>United States</t>
  </si>
  <si>
    <t>Regional exposures : France</t>
  </si>
  <si>
    <r>
      <rPr>
        <b/>
        <sz val="10"/>
        <rFont val="Arial"/>
        <family val="2"/>
      </rPr>
      <t>Hedging transactions</t>
    </r>
    <r>
      <rPr>
        <sz val="10"/>
        <rFont val="Arial"/>
        <family val="2"/>
      </rPr>
      <t xml:space="preserve">
As soon as an asset is recorded on the balance sheet, it is transformed, if necessary, into a variable-rate asset in euro. Macro-hedging swaps are entered into when acquiring loan portfolios, micro-hedging swaps are made for single transactions. Similarly, the debt issued by Compagnie de Financement Foncier is micro swapped at the outset to transform it into variable rate liabilities in euro.
Credit Foncier is counterparty to these hedging transactions when it acquires and transfers loans to Compagnie de Financement Foncier.
Other banks also act as counterparty in the case of market transactions or loans originated abroad. Compagnie de Financement Foncier has hedging arrangements with around 30 major international banks.
All of the counterparties to these currency or interest rate swaps have concluded collateralisation agreements with Compagnie de Financement Foncier that require them to provide a security deposit depending on their debt position and rating. If the opposite situation occurs, the agreements stipulate that Compagnie de Financement Foncier shall not deposit any collateral.
Interest rate positions are also reviewed each quarter and macro-hedging transactions are entered into if the position deteriorates to a point that might result in non-compliance with the strict limits that Compagnie de Financement Foncier has committed to. Whenever early repayments exceed the amounts initially budgeted, an interest rate swap is entered into to reduce open positions to a small percentage of the balance sheet.
The basic risks, resulting from different reference rates on positions already transformed into variable rates by swaps, are also managed through macro hedges.
Special interest-rate risk-reduction mechanisms have been put in place for Compagnie de Financement Foncier with the French state for the subsidised sector loans.</t>
    </r>
  </si>
  <si>
    <r>
      <rPr>
        <b/>
        <sz val="10"/>
        <rFont val="Arial"/>
        <family val="2"/>
      </rPr>
      <t>No currency risk</t>
    </r>
    <r>
      <rPr>
        <sz val="10"/>
        <rFont val="Arial"/>
        <family val="2"/>
      </rPr>
      <t xml:space="preserve">
Compagnie de Financement Foncier prohibits any open foreign exchange positions. As such, all asset purchase or refinancing transactions that are not denominated in euros are systematically hedged against currency risk.
Limits are set at EUR 3 million by currency and EUR 5 million in total.
</t>
    </r>
  </si>
  <si>
    <t>Amount in EUR, currency parity at respective closing dates</t>
  </si>
  <si>
    <t>EUROPEAN COVERED BOND COUNCIL</t>
  </si>
  <si>
    <t>COMPAGNIE DE FINANCEMENT FONCIER</t>
  </si>
  <si>
    <t>The rating agencies' methodologies usually take the senior unsecured rating of a covered bond issuer's</t>
  </si>
  <si>
    <t>(see explanation §4.5)</t>
  </si>
  <si>
    <t>FGAS and NHG</t>
  </si>
  <si>
    <t>CHF</t>
  </si>
  <si>
    <t>Core Tier 1 ratio Group (%)</t>
  </si>
  <si>
    <t>Core Tier 1 ratio Group parent company (%)</t>
  </si>
  <si>
    <t>Tier 1 ratio Covered Bond Issuer (%)</t>
  </si>
  <si>
    <t>(estimated)</t>
  </si>
  <si>
    <t>negative</t>
  </si>
  <si>
    <t>A</t>
  </si>
  <si>
    <t>N/A</t>
  </si>
  <si>
    <t>AA+</t>
  </si>
  <si>
    <t>(non privileged liabilities in % of privileged liabilities, after swap )</t>
  </si>
  <si>
    <t>developing</t>
  </si>
  <si>
    <t>time periods in years (with 1 decimal)</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</si>
  <si>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2013  (pages 137 - 145).</t>
  </si>
  <si>
    <t>% of outstanding  French public sector cover pool</t>
  </si>
  <si>
    <t>2.6</t>
  </si>
  <si>
    <t>2.7</t>
  </si>
  <si>
    <t>Compliance with the article  129 CRR in full</t>
  </si>
  <si>
    <t xml:space="preserve">Number of loans </t>
  </si>
  <si>
    <t>% of total cover pool (outstanding)</t>
  </si>
  <si>
    <t xml:space="preserve">TOTAL </t>
  </si>
  <si>
    <t>Granularity, large exposures and loan size</t>
  </si>
  <si>
    <t>Granularity, large exposures and loan size(excluding external MBS)</t>
  </si>
  <si>
    <t>Common Equity Tier 1 covered bond issuer (%)</t>
  </si>
  <si>
    <t>( in accordance with CRR/CRD4)</t>
  </si>
  <si>
    <t>(of which € 6.6 bn fully guaranteed by a portfolio of loans  )</t>
  </si>
  <si>
    <t>Information required under article 129 (7) CRR </t>
  </si>
  <si>
    <t>NOTA: The regulatory LTV is defined at 100% for loans with a FGAS guarantee, 80% for residential loans to individuals and 60% for the other loans. 
In the tables above, the outstanding of loans includes 
    1- the eligible fraction to Covered Bond refinancing, ie part of loan under the regulatory limit
    2- the non-eligible fraction to Covered Bond refinancing, ie part of loan exceeding the regulatory limit.  
The total amount in overrun at september 30, 2014 is about of € 360 million.</t>
  </si>
  <si>
    <t>Etat Français</t>
  </si>
  <si>
    <t xml:space="preserve">FRENCH NATIONAL COVERED BOND LABEL REPORTING </t>
  </si>
  <si>
    <r>
      <t xml:space="preserve">(i)         Value of the cover pool and outstanding covered bonds : </t>
    </r>
    <r>
      <rPr>
        <i/>
        <sz val="10"/>
        <rFont val="Arial"/>
        <family val="2"/>
      </rPr>
      <t>please refer to section 2.2</t>
    </r>
  </si>
  <si>
    <r>
      <t xml:space="preserve">(ii)        Geographical distribution : </t>
    </r>
    <r>
      <rPr>
        <i/>
        <sz val="10"/>
        <rFont val="Arial"/>
        <family val="2"/>
      </rPr>
      <t>please refer to section 4.3 (residential), 5.2 , 5.3 and 5.4 (public sector)</t>
    </r>
  </si>
  <si>
    <t xml:space="preserve">            Interest rate and currency risks </t>
  </si>
  <si>
    <r>
      <t>(iii)        Maturity structure of cover assets and covered bonds :</t>
    </r>
    <r>
      <rPr>
        <i/>
        <sz val="10"/>
        <rFont val="Arial"/>
        <family val="2"/>
      </rPr>
      <t xml:space="preserve"> please refer to  section 3.1, 3.2 and 3.3 </t>
    </r>
  </si>
  <si>
    <r>
      <t xml:space="preserve">(iv)        Percentage of loans more than ninety days past due : </t>
    </r>
    <r>
      <rPr>
        <i/>
        <sz val="10"/>
        <rFont val="Arial"/>
        <family val="2"/>
      </rPr>
      <t xml:space="preserve">please refer to section 4.1 (residential) and 5.1 (public sector) </t>
    </r>
  </si>
  <si>
    <r>
      <t xml:space="preserve">            Type of cover assets : </t>
    </r>
    <r>
      <rPr>
        <i/>
        <sz val="10"/>
        <rFont val="Arial"/>
        <family val="2"/>
      </rPr>
      <t>section 2.2</t>
    </r>
  </si>
  <si>
    <r>
      <t xml:space="preserve">            Loan size : </t>
    </r>
    <r>
      <rPr>
        <i/>
        <sz val="10"/>
        <rFont val="Arial"/>
        <family val="2"/>
      </rPr>
      <t xml:space="preserve">section 4.12 (residential) and 5.8 (public sector)  </t>
    </r>
  </si>
  <si>
    <r>
      <t xml:space="preserve">hedging policy : </t>
    </r>
    <r>
      <rPr>
        <i/>
        <sz val="10"/>
        <rFont val="Arial"/>
        <family val="2"/>
      </rPr>
      <t xml:space="preserve">section 3.4 </t>
    </r>
  </si>
  <si>
    <r>
      <t xml:space="preserve">assets interest rate and currency : </t>
    </r>
    <r>
      <rPr>
        <i/>
        <sz val="10"/>
        <rFont val="Arial"/>
        <family val="2"/>
      </rPr>
      <t>section 4.10 (residential), 5.5 and 5.6 (public sector)</t>
    </r>
  </si>
  <si>
    <r>
      <t xml:space="preserve">CB interest rate and currency : </t>
    </r>
    <r>
      <rPr>
        <i/>
        <sz val="10"/>
        <rFont val="Arial"/>
        <family val="2"/>
      </rPr>
      <t>section 6.1 and 6.2 (Covered bonds tab/worksheet)</t>
    </r>
  </si>
  <si>
    <t>&gt; 3 months</t>
  </si>
  <si>
    <t>Total guarantees</t>
  </si>
  <si>
    <t>0-200</t>
  </si>
  <si>
    <t>200-400</t>
  </si>
  <si>
    <t>400-600</t>
  </si>
  <si>
    <t>600-800</t>
  </si>
  <si>
    <t>800-1000</t>
  </si>
  <si>
    <t>&gt;1000</t>
  </si>
  <si>
    <t>Public sector exposures (*)</t>
  </si>
  <si>
    <t>Public Sector cover pool data</t>
  </si>
  <si>
    <t>Exposure on the Banque de France is not included in this section.</t>
  </si>
  <si>
    <r>
      <t xml:space="preserve">Loan size </t>
    </r>
    <r>
      <rPr>
        <sz val="10"/>
        <rFont val="Arial"/>
        <family val="2"/>
      </rPr>
      <t>( buckets in EUR thousands)</t>
    </r>
  </si>
  <si>
    <t>Outstanding in EUR millions</t>
  </si>
  <si>
    <t>all amounts in EUR millions (without decimals)</t>
  </si>
  <si>
    <t>Public sector cover pool data on this section ( EUR 33 906 millions) is without exposure to the Banque de France ( EUR 2 395 millions).</t>
  </si>
  <si>
    <r>
      <t>Loan size</t>
    </r>
    <r>
      <rPr>
        <b/>
        <sz val="10"/>
        <rFont val="Arial"/>
        <family val="2"/>
      </rPr>
      <t xml:space="preserve"> ( buckets in EUR millions)</t>
    </r>
  </si>
  <si>
    <t>1 - 5</t>
  </si>
  <si>
    <t>0 - 0.5</t>
  </si>
  <si>
    <t>5 - 10</t>
  </si>
  <si>
    <t>0.5 - 1</t>
  </si>
  <si>
    <t>10 - 50</t>
  </si>
  <si>
    <t>50 - 100</t>
  </si>
  <si>
    <t>&gt; 100</t>
  </si>
  <si>
    <t>(*) of which short term deposits to Banque de France : € 2 395.3 millions</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</si>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</sst>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0.0"/>
    <numFmt numFmtId="166" formatCode="#,##0_ ;\-#,##0\ "/>
    <numFmt numFmtId="167" formatCode="_-* #,##0\ _€_-;\-* #,##0\ _€_-;_-* &quot;-&quot;??\ _€_-;_-@_-"/>
    <numFmt numFmtId="168" formatCode="[$-809]mmmm\ yyyy;@"/>
    <numFmt numFmtId="169" formatCode="#,##0.0"/>
  </numFmts>
  <fonts count="39"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family val="2"/>
    </font>
    <font>
      <sz val="10"/>
      <color indexed="10"/>
      <name val="Arial"/>
      <family val="2"/>
    </font>
    <font>
      <b/>
      <i/>
      <sz val="10"/>
      <name val="Arial"/>
      <family val="2"/>
    </font>
    <font>
      <b/>
      <sz val="10"/>
      <color indexed="9"/>
      <name val="Arial"/>
      <family val="2"/>
    </font>
    <font>
      <b/>
      <u/>
      <sz val="10"/>
      <name val="Arial"/>
      <family val="2"/>
    </font>
    <font>
      <sz val="10"/>
      <color indexed="23"/>
      <name val="Arial"/>
      <family val="2"/>
    </font>
    <font>
      <b/>
      <sz val="10"/>
      <color indexed="23"/>
      <name val="Arial"/>
      <family val="2"/>
    </font>
    <font>
      <u/>
      <sz val="10"/>
      <color indexed="12"/>
      <name val="Arial"/>
      <family val="2"/>
    </font>
    <font>
      <sz val="10"/>
      <color indexed="9"/>
      <name val="Arial"/>
      <family val="2"/>
    </font>
    <font>
      <b/>
      <sz val="10"/>
      <color indexed="9"/>
      <name val="Arial"/>
      <family val="2"/>
    </font>
    <font>
      <sz val="10"/>
      <color indexed="12"/>
      <name val="Arial"/>
      <family val="2"/>
    </font>
    <font>
      <sz val="10"/>
      <color indexed="10"/>
      <name val="Arial"/>
      <family val="2"/>
    </font>
    <font>
      <sz val="11"/>
      <color indexed="8"/>
      <name val="Calibri"/>
      <family val="2"/>
    </font>
    <font>
      <i/>
      <sz val="10"/>
      <name val="Arial"/>
      <family val="2"/>
    </font>
    <font>
      <b/>
      <sz val="10"/>
      <name val="Arial"/>
      <family val="2"/>
    </font>
    <font>
      <sz val="10"/>
      <name val="Arial"/>
      <family val="2"/>
    </font>
    <font>
      <sz val="9"/>
      <name val="Arial"/>
      <family val="2"/>
    </font>
    <font>
      <sz val="10"/>
      <name val="Arial"/>
      <family val="2"/>
    </font>
    <font>
      <u/>
      <sz val="10"/>
      <name val="Arial"/>
      <family val="2"/>
    </font>
    <font>
      <u/>
      <sz val="10"/>
      <name val="Arial"/>
      <family val="2"/>
    </font>
    <font>
      <sz val="12"/>
      <color indexed="8"/>
      <name val="Calibri"/>
      <family val="2"/>
    </font>
    <font>
      <sz val="8"/>
      <name val="Arial"/>
      <family val="2"/>
    </font>
    <font>
      <sz val="11"/>
      <color theme="1"/>
      <name val="Calibri"/>
      <family val="2"/>
      <scheme val="minor"/>
    </font>
    <font>
      <sz val="10"/>
      <color rgb="FFFF0000"/>
      <name val="Arial"/>
      <family val="2"/>
    </font>
    <font>
      <b/>
      <sz val="10"/>
      <color rgb="FFFF0000"/>
      <name val="Arial"/>
      <family val="2"/>
    </font>
    <font>
      <sz val="10"/>
      <color theme="1"/>
      <name val="Arial"/>
      <family val="2"/>
    </font>
    <font>
      <sz val="10"/>
      <name val="Calibri"/>
      <family val="2"/>
      <scheme val="minor"/>
    </font>
    <font>
      <b/>
      <sz val="18"/>
      <name val="Arial"/>
      <family val="2"/>
    </font>
    <font>
      <b/>
      <sz val="22"/>
      <name val="Arial"/>
      <family val="2"/>
    </font>
    <font>
      <b/>
      <sz val="24"/>
      <name val="Arial"/>
      <family val="2"/>
    </font>
    <font>
      <b/>
      <sz val="28"/>
      <name val="Arial"/>
      <family val="2"/>
    </font>
    <font>
      <b/>
      <sz val="36"/>
      <name val="Arial"/>
      <family val="2"/>
    </font>
    <font>
      <sz val="36"/>
      <name val="Arial"/>
      <family val="2"/>
    </font>
    <font>
      <sz val="11"/>
      <name val="Arial"/>
      <family val="2"/>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tint="-0.14999847407452621"/>
        <bgColor indexed="64"/>
      </patternFill>
    </fill>
  </fills>
  <borders count="80">
    <border>
      <left/>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ck">
        <color indexed="64"/>
      </right>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12" fillId="0" borderId="0" applyNumberFormat="0" applyFill="0" applyBorder="0" applyAlignment="0" applyProtection="0">
      <alignment vertical="top"/>
      <protection locked="0"/>
    </xf>
    <xf numFmtId="9" fontId="2" fillId="0" borderId="0" applyFont="0" applyFill="0" applyBorder="0" applyAlignment="0" applyProtection="0"/>
    <xf numFmtId="0" fontId="27" fillId="0" borderId="0"/>
    <xf numFmtId="43" fontId="2" fillId="0" borderId="0" applyFont="0" applyFill="0" applyBorder="0" applyAlignment="0" applyProtection="0"/>
    <xf numFmtId="0" fontId="2" fillId="0" borderId="0"/>
    <xf numFmtId="0" fontId="1" fillId="0" borderId="0"/>
    <xf numFmtId="0" fontId="1" fillId="0" borderId="0"/>
    <xf numFmtId="43" fontId="2" fillId="0" borderId="0" applyFont="0" applyFill="0" applyBorder="0" applyAlignment="0" applyProtection="0"/>
    <xf numFmtId="0" fontId="2" fillId="0" borderId="0"/>
  </cellStyleXfs>
  <cellXfs count="642">
    <xf numFmtId="0" fontId="0" fillId="0" borderId="0" xfId="0"/>
    <xf numFmtId="0" fontId="0" fillId="0" borderId="0" xfId="0" applyAlignment="1">
      <alignment horizontal="right"/>
    </xf>
    <xf numFmtId="0" fontId="4" fillId="0" borderId="0" xfId="0" applyFont="1" applyAlignment="1">
      <alignment horizontal="right"/>
    </xf>
    <xf numFmtId="0" fontId="4" fillId="0" borderId="0" xfId="0" applyFont="1"/>
    <xf numFmtId="0" fontId="5" fillId="0" borderId="0" xfId="0" applyFont="1"/>
    <xf numFmtId="0" fontId="0" fillId="0" borderId="0" xfId="0" applyAlignment="1">
      <alignment horizontal="center"/>
    </xf>
    <xf numFmtId="0" fontId="7" fillId="0" borderId="0" xfId="0" applyFont="1"/>
    <xf numFmtId="0" fontId="0" fillId="0" borderId="1" xfId="0" applyBorder="1"/>
    <xf numFmtId="0" fontId="0" fillId="0" borderId="0" xfId="0" applyBorder="1"/>
    <xf numFmtId="0" fontId="6" fillId="0" borderId="0" xfId="0" applyFont="1" applyBorder="1"/>
    <xf numFmtId="0" fontId="0" fillId="0" borderId="3" xfId="0" applyBorder="1"/>
    <xf numFmtId="0" fontId="0" fillId="0" borderId="4" xfId="0" applyBorder="1"/>
    <xf numFmtId="0" fontId="0" fillId="0" borderId="5" xfId="0" applyBorder="1"/>
    <xf numFmtId="0" fontId="9" fillId="0" borderId="0" xfId="0" applyFont="1"/>
    <xf numFmtId="0" fontId="0" fillId="0" borderId="8" xfId="0" applyBorder="1"/>
    <xf numFmtId="0" fontId="0" fillId="0" borderId="1" xfId="0" applyBorder="1" applyAlignment="1">
      <alignment horizontal="center"/>
    </xf>
    <xf numFmtId="0" fontId="4" fillId="0" borderId="0" xfId="0" applyFont="1" applyFill="1" applyBorder="1" applyAlignment="1">
      <alignment horizontal="left"/>
    </xf>
    <xf numFmtId="0" fontId="0" fillId="0" borderId="0" xfId="0" applyFill="1" applyBorder="1"/>
    <xf numFmtId="0" fontId="0" fillId="0" borderId="9" xfId="0" applyBorder="1"/>
    <xf numFmtId="0" fontId="0" fillId="0" borderId="0" xfId="0" applyBorder="1" applyAlignment="1">
      <alignment horizontal="center"/>
    </xf>
    <xf numFmtId="0" fontId="0" fillId="0" borderId="0" xfId="0" applyFill="1" applyBorder="1" applyAlignment="1">
      <alignment horizontal="center"/>
    </xf>
    <xf numFmtId="0" fontId="8" fillId="0" borderId="0" xfId="0" applyFont="1" applyFill="1"/>
    <xf numFmtId="0" fontId="0" fillId="0" borderId="10" xfId="0" applyBorder="1"/>
    <xf numFmtId="0" fontId="0" fillId="0" borderId="11" xfId="0" applyBorder="1"/>
    <xf numFmtId="0" fontId="0" fillId="0" borderId="13" xfId="0" applyBorder="1"/>
    <xf numFmtId="0" fontId="9" fillId="0" borderId="0" xfId="0" applyFont="1" applyFill="1" applyBorder="1" applyAlignment="1">
      <alignment horizontal="left"/>
    </xf>
    <xf numFmtId="0" fontId="9" fillId="0" borderId="0" xfId="0" applyFont="1" applyBorder="1"/>
    <xf numFmtId="0" fontId="10" fillId="0" borderId="0" xfId="0" applyFont="1" applyBorder="1"/>
    <xf numFmtId="0" fontId="9" fillId="0" borderId="0" xfId="0" applyFont="1" applyFill="1" applyBorder="1"/>
    <xf numFmtId="0" fontId="10" fillId="0" borderId="0" xfId="0" applyFont="1"/>
    <xf numFmtId="0" fontId="11" fillId="0" borderId="0" xfId="0" applyFont="1"/>
    <xf numFmtId="0" fontId="0" fillId="0" borderId="15" xfId="0" applyBorder="1"/>
    <xf numFmtId="0" fontId="0" fillId="0" borderId="16" xfId="0" applyBorder="1"/>
    <xf numFmtId="0" fontId="0" fillId="0" borderId="17" xfId="0" applyBorder="1"/>
    <xf numFmtId="0" fontId="0" fillId="0" borderId="19" xfId="0" applyBorder="1"/>
    <xf numFmtId="0" fontId="0" fillId="0" borderId="21" xfId="0" applyBorder="1"/>
    <xf numFmtId="0" fontId="0" fillId="0" borderId="22" xfId="0" applyBorder="1"/>
    <xf numFmtId="0" fontId="0" fillId="0" borderId="23" xfId="0" applyBorder="1"/>
    <xf numFmtId="0" fontId="0" fillId="0" borderId="26" xfId="0" applyBorder="1"/>
    <xf numFmtId="0" fontId="2" fillId="0" borderId="0" xfId="0" applyFont="1" applyBorder="1" applyAlignment="1">
      <alignment horizontal="center" wrapText="1"/>
    </xf>
    <xf numFmtId="0" fontId="6" fillId="0" borderId="3" xfId="0" applyFont="1" applyBorder="1"/>
    <xf numFmtId="0" fontId="0" fillId="0" borderId="28" xfId="0" applyBorder="1"/>
    <xf numFmtId="0" fontId="0" fillId="2" borderId="0" xfId="0" applyFill="1" applyAlignment="1">
      <alignment horizontal="right"/>
    </xf>
    <xf numFmtId="0" fontId="8" fillId="2" borderId="0" xfId="0" applyFont="1" applyFill="1"/>
    <xf numFmtId="0" fontId="0" fillId="2" borderId="0" xfId="0" applyFill="1"/>
    <xf numFmtId="0" fontId="13" fillId="0" borderId="11" xfId="0" applyFont="1" applyFill="1" applyBorder="1"/>
    <xf numFmtId="0" fontId="13" fillId="0" borderId="17" xfId="0" applyFont="1" applyFill="1" applyBorder="1"/>
    <xf numFmtId="0" fontId="13" fillId="0" borderId="0" xfId="0" applyFont="1" applyFill="1"/>
    <xf numFmtId="0" fontId="13" fillId="0" borderId="31" xfId="0" applyFont="1" applyFill="1" applyBorder="1"/>
    <xf numFmtId="0" fontId="13" fillId="0" borderId="0" xfId="0" applyFont="1" applyFill="1" applyBorder="1"/>
    <xf numFmtId="0" fontId="0" fillId="0" borderId="0" xfId="0" applyFill="1"/>
    <xf numFmtId="0" fontId="13" fillId="0" borderId="16" xfId="0" applyFont="1" applyFill="1" applyBorder="1"/>
    <xf numFmtId="0" fontId="0" fillId="0" borderId="31" xfId="0" applyFill="1" applyBorder="1" applyAlignment="1">
      <alignment horizontal="center"/>
    </xf>
    <xf numFmtId="0" fontId="15" fillId="0" borderId="9" xfId="0" applyFont="1" applyBorder="1" applyAlignment="1">
      <alignment horizontal="center"/>
    </xf>
    <xf numFmtId="0" fontId="15" fillId="0" borderId="28" xfId="0" applyFont="1" applyBorder="1" applyAlignment="1">
      <alignment horizontal="center"/>
    </xf>
    <xf numFmtId="0" fontId="15" fillId="0" borderId="12" xfId="0" applyFont="1" applyBorder="1" applyAlignment="1">
      <alignment horizontal="center"/>
    </xf>
    <xf numFmtId="0" fontId="15" fillId="0" borderId="36" xfId="0" applyFont="1" applyBorder="1" applyAlignment="1">
      <alignment horizontal="center"/>
    </xf>
    <xf numFmtId="0" fontId="9" fillId="0" borderId="0" xfId="0" applyFont="1" applyFill="1"/>
    <xf numFmtId="0" fontId="7" fillId="0" borderId="0" xfId="0" applyFont="1" applyFill="1"/>
    <xf numFmtId="0" fontId="14" fillId="0" borderId="0" xfId="0" applyFont="1" applyFill="1" applyBorder="1"/>
    <xf numFmtId="0" fontId="13" fillId="0" borderId="16" xfId="0" applyFont="1" applyFill="1" applyBorder="1" applyAlignment="1">
      <alignment horizontal="center"/>
    </xf>
    <xf numFmtId="0" fontId="5" fillId="0" borderId="0" xfId="0" applyFont="1" applyFill="1" applyBorder="1"/>
    <xf numFmtId="0" fontId="13" fillId="0" borderId="0" xfId="0" applyFont="1" applyFill="1" applyBorder="1" applyAlignment="1">
      <alignment horizontal="center"/>
    </xf>
    <xf numFmtId="0" fontId="15" fillId="0" borderId="3" xfId="0" applyFont="1" applyBorder="1"/>
    <xf numFmtId="0" fontId="12" fillId="0" borderId="0" xfId="1" applyFill="1" applyBorder="1" applyAlignment="1" applyProtection="1"/>
    <xf numFmtId="0" fontId="0" fillId="2" borderId="0" xfId="0" applyFill="1" applyAlignment="1">
      <alignment horizontal="center"/>
    </xf>
    <xf numFmtId="0" fontId="8" fillId="2" borderId="0" xfId="0" applyFont="1" applyFill="1" applyAlignment="1">
      <alignment horizontal="center"/>
    </xf>
    <xf numFmtId="0" fontId="0" fillId="0" borderId="0" xfId="0" applyFill="1" applyAlignment="1">
      <alignment horizontal="center"/>
    </xf>
    <xf numFmtId="0" fontId="15" fillId="0" borderId="0" xfId="0" applyFont="1" applyBorder="1"/>
    <xf numFmtId="0" fontId="2" fillId="0" borderId="0" xfId="0" applyFont="1"/>
    <xf numFmtId="164" fontId="15" fillId="0" borderId="9" xfId="0" applyNumberFormat="1" applyFont="1" applyBorder="1" applyAlignment="1">
      <alignment horizontal="center"/>
    </xf>
    <xf numFmtId="0" fontId="2" fillId="0" borderId="0" xfId="0" applyFont="1" applyFill="1" applyBorder="1"/>
    <xf numFmtId="0" fontId="2" fillId="0" borderId="17" xfId="0" applyFont="1" applyFill="1" applyBorder="1"/>
    <xf numFmtId="0" fontId="0" fillId="0" borderId="43" xfId="0" applyBorder="1"/>
    <xf numFmtId="0" fontId="15" fillId="0" borderId="41" xfId="0" applyFont="1" applyBorder="1" applyAlignment="1">
      <alignment horizontal="center"/>
    </xf>
    <xf numFmtId="0" fontId="15" fillId="0" borderId="45" xfId="0" applyFont="1" applyBorder="1" applyAlignment="1">
      <alignment horizontal="center"/>
    </xf>
    <xf numFmtId="0" fontId="5" fillId="0" borderId="0" xfId="0" applyFont="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18" fillId="0" borderId="0" xfId="0" applyFont="1" applyAlignment="1">
      <alignment horizontal="center"/>
    </xf>
    <xf numFmtId="0" fontId="16" fillId="0" borderId="0" xfId="0" applyFont="1" applyAlignment="1">
      <alignment horizontal="center"/>
    </xf>
    <xf numFmtId="0" fontId="5" fillId="0" borderId="0" xfId="0" applyFont="1" applyFill="1" applyBorder="1" applyAlignment="1">
      <alignment horizontal="center"/>
    </xf>
    <xf numFmtId="0" fontId="12" fillId="0" borderId="44" xfId="1" applyBorder="1" applyAlignment="1" applyProtection="1"/>
    <xf numFmtId="0" fontId="12" fillId="0" borderId="16" xfId="1" applyFill="1" applyBorder="1" applyAlignment="1" applyProtection="1"/>
    <xf numFmtId="0" fontId="0" fillId="0" borderId="31" xfId="0" applyFill="1" applyBorder="1"/>
    <xf numFmtId="0" fontId="0" fillId="0" borderId="36" xfId="0" applyBorder="1"/>
    <xf numFmtId="0" fontId="2" fillId="3" borderId="48" xfId="0" applyFont="1" applyFill="1" applyBorder="1"/>
    <xf numFmtId="0" fontId="2" fillId="3" borderId="31" xfId="0" applyFont="1" applyFill="1" applyBorder="1"/>
    <xf numFmtId="0" fontId="2" fillId="3" borderId="49" xfId="0" applyFont="1" applyFill="1" applyBorder="1"/>
    <xf numFmtId="0" fontId="2" fillId="3" borderId="8" xfId="0" applyFont="1" applyFill="1" applyBorder="1"/>
    <xf numFmtId="0" fontId="2" fillId="3" borderId="15" xfId="0" applyFont="1" applyFill="1" applyBorder="1"/>
    <xf numFmtId="0" fontId="2" fillId="3" borderId="11" xfId="0" applyFont="1" applyFill="1" applyBorder="1"/>
    <xf numFmtId="0" fontId="2" fillId="3" borderId="50" xfId="0" applyFont="1" applyFill="1" applyBorder="1"/>
    <xf numFmtId="0" fontId="2" fillId="3" borderId="3" xfId="0" applyFont="1" applyFill="1" applyBorder="1"/>
    <xf numFmtId="0" fontId="2" fillId="3" borderId="0" xfId="0" applyFont="1" applyFill="1" applyBorder="1"/>
    <xf numFmtId="0" fontId="2" fillId="3" borderId="9" xfId="0" applyFont="1" applyFill="1" applyBorder="1"/>
    <xf numFmtId="0" fontId="2" fillId="3" borderId="2" xfId="0" applyFont="1" applyFill="1" applyBorder="1"/>
    <xf numFmtId="0" fontId="2" fillId="3" borderId="52" xfId="0" applyFont="1" applyFill="1" applyBorder="1"/>
    <xf numFmtId="0" fontId="2" fillId="3" borderId="6" xfId="0" applyFont="1" applyFill="1" applyBorder="1"/>
    <xf numFmtId="0" fontId="2" fillId="3" borderId="53" xfId="0" applyFont="1" applyFill="1" applyBorder="1"/>
    <xf numFmtId="0" fontId="2" fillId="3" borderId="5" xfId="0" applyFont="1" applyFill="1" applyBorder="1"/>
    <xf numFmtId="0" fontId="20" fillId="3" borderId="47" xfId="0" applyFont="1" applyFill="1" applyBorder="1"/>
    <xf numFmtId="0" fontId="20" fillId="3" borderId="16" xfId="0" applyFont="1" applyFill="1" applyBorder="1"/>
    <xf numFmtId="0" fontId="20" fillId="3" borderId="54" xfId="0" applyFont="1" applyFill="1" applyBorder="1"/>
    <xf numFmtId="0" fontId="20" fillId="3" borderId="48" xfId="0" applyFont="1" applyFill="1" applyBorder="1"/>
    <xf numFmtId="0" fontId="20" fillId="3" borderId="55" xfId="0" applyFont="1" applyFill="1" applyBorder="1"/>
    <xf numFmtId="0" fontId="20" fillId="3" borderId="3" xfId="0" applyFont="1" applyFill="1" applyBorder="1"/>
    <xf numFmtId="0" fontId="19" fillId="3" borderId="16" xfId="0" applyFont="1" applyFill="1" applyBorder="1"/>
    <xf numFmtId="0" fontId="2" fillId="3" borderId="56" xfId="0" applyFont="1" applyFill="1" applyBorder="1" applyAlignment="1">
      <alignment horizontal="center"/>
    </xf>
    <xf numFmtId="0" fontId="2" fillId="3" borderId="23" xfId="0" applyFont="1" applyFill="1" applyBorder="1" applyAlignment="1">
      <alignment horizontal="center"/>
    </xf>
    <xf numFmtId="0" fontId="2" fillId="3" borderId="57" xfId="0" applyFont="1" applyFill="1" applyBorder="1"/>
    <xf numFmtId="0" fontId="2" fillId="3" borderId="58" xfId="0" applyFont="1" applyFill="1" applyBorder="1"/>
    <xf numFmtId="0" fontId="2" fillId="3" borderId="51" xfId="0" applyFont="1" applyFill="1" applyBorder="1"/>
    <xf numFmtId="0" fontId="2" fillId="3" borderId="59" xfId="0" applyFont="1" applyFill="1" applyBorder="1" applyAlignment="1">
      <alignment horizontal="center"/>
    </xf>
    <xf numFmtId="0" fontId="2" fillId="3" borderId="29" xfId="0" applyFont="1" applyFill="1" applyBorder="1"/>
    <xf numFmtId="0" fontId="2" fillId="3" borderId="22" xfId="0" applyFont="1" applyFill="1" applyBorder="1"/>
    <xf numFmtId="0" fontId="20" fillId="3" borderId="7" xfId="0" applyFont="1" applyFill="1" applyBorder="1"/>
    <xf numFmtId="0" fontId="4" fillId="3" borderId="47" xfId="0" applyFont="1" applyFill="1" applyBorder="1"/>
    <xf numFmtId="0" fontId="5" fillId="3" borderId="16" xfId="0" applyFont="1" applyFill="1" applyBorder="1"/>
    <xf numFmtId="0" fontId="5" fillId="3" borderId="49" xfId="0" applyFont="1" applyFill="1" applyBorder="1"/>
    <xf numFmtId="0" fontId="5" fillId="3" borderId="8" xfId="0" applyFont="1" applyFill="1" applyBorder="1"/>
    <xf numFmtId="0" fontId="5" fillId="3" borderId="52" xfId="0" applyFont="1" applyFill="1" applyBorder="1"/>
    <xf numFmtId="0" fontId="5" fillId="3" borderId="6" xfId="0" applyFont="1" applyFill="1" applyBorder="1"/>
    <xf numFmtId="0" fontId="5" fillId="3" borderId="47" xfId="0" applyFont="1" applyFill="1" applyBorder="1"/>
    <xf numFmtId="0" fontId="5" fillId="3" borderId="60" xfId="0" applyFont="1" applyFill="1" applyBorder="1"/>
    <xf numFmtId="0" fontId="5" fillId="3" borderId="40" xfId="0" applyFont="1" applyFill="1" applyBorder="1"/>
    <xf numFmtId="0" fontId="5" fillId="3" borderId="61" xfId="0" applyFont="1" applyFill="1" applyBorder="1"/>
    <xf numFmtId="0" fontId="5" fillId="3" borderId="62" xfId="0" applyFont="1" applyFill="1" applyBorder="1"/>
    <xf numFmtId="0" fontId="21" fillId="3" borderId="23" xfId="0" applyFont="1" applyFill="1" applyBorder="1" applyAlignment="1">
      <alignment horizontal="center"/>
    </xf>
    <xf numFmtId="0" fontId="22" fillId="3" borderId="3" xfId="0" applyFont="1" applyFill="1" applyBorder="1"/>
    <xf numFmtId="0" fontId="22" fillId="3" borderId="0" xfId="0" applyFont="1" applyFill="1" applyBorder="1"/>
    <xf numFmtId="0" fontId="22" fillId="3" borderId="49" xfId="0" applyFont="1" applyFill="1" applyBorder="1"/>
    <xf numFmtId="0" fontId="22" fillId="3" borderId="8" xfId="0" applyFont="1" applyFill="1" applyBorder="1"/>
    <xf numFmtId="0" fontId="22" fillId="3" borderId="47" xfId="0" applyFont="1" applyFill="1" applyBorder="1"/>
    <xf numFmtId="0" fontId="22" fillId="3" borderId="15" xfId="0" applyFont="1" applyFill="1" applyBorder="1"/>
    <xf numFmtId="0" fontId="2" fillId="3" borderId="47" xfId="0" applyFont="1" applyFill="1" applyBorder="1"/>
    <xf numFmtId="0" fontId="2" fillId="3" borderId="47" xfId="0" applyFont="1" applyFill="1" applyBorder="1" applyAlignment="1">
      <alignment horizontal="center"/>
    </xf>
    <xf numFmtId="0" fontId="2" fillId="3" borderId="30" xfId="0" applyFont="1" applyFill="1" applyBorder="1" applyAlignment="1">
      <alignment horizontal="center"/>
    </xf>
    <xf numFmtId="0" fontId="2" fillId="3" borderId="16" xfId="0" applyFont="1" applyFill="1" applyBorder="1" applyAlignment="1">
      <alignment horizontal="center"/>
    </xf>
    <xf numFmtId="0" fontId="19" fillId="3" borderId="15" xfId="0" applyFont="1" applyFill="1" applyBorder="1"/>
    <xf numFmtId="0" fontId="20" fillId="3" borderId="47" xfId="0" applyFont="1" applyFill="1" applyBorder="1" applyAlignment="1">
      <alignment horizontal="center"/>
    </xf>
    <xf numFmtId="0" fontId="20" fillId="3" borderId="30" xfId="0" applyFont="1" applyFill="1" applyBorder="1" applyAlignment="1">
      <alignment horizontal="center"/>
    </xf>
    <xf numFmtId="0" fontId="20" fillId="3" borderId="16" xfId="0" applyFont="1" applyFill="1" applyBorder="1" applyAlignment="1">
      <alignment horizontal="center"/>
    </xf>
    <xf numFmtId="0" fontId="20" fillId="3" borderId="24" xfId="0" applyFont="1" applyFill="1" applyBorder="1" applyAlignment="1">
      <alignment horizontal="center"/>
    </xf>
    <xf numFmtId="0" fontId="7" fillId="3" borderId="47" xfId="0" applyFont="1" applyFill="1" applyBorder="1"/>
    <xf numFmtId="0" fontId="5" fillId="3" borderId="63" xfId="0" applyFont="1" applyFill="1" applyBorder="1"/>
    <xf numFmtId="0" fontId="5" fillId="3" borderId="12" xfId="0" applyFont="1" applyFill="1" applyBorder="1"/>
    <xf numFmtId="0" fontId="2" fillId="3" borderId="64" xfId="0" applyFont="1" applyFill="1" applyBorder="1"/>
    <xf numFmtId="0" fontId="2" fillId="3" borderId="12" xfId="0" applyFont="1" applyFill="1" applyBorder="1"/>
    <xf numFmtId="0" fontId="2" fillId="3" borderId="10" xfId="0" applyFont="1" applyFill="1" applyBorder="1" applyAlignment="1">
      <alignment horizontal="center"/>
    </xf>
    <xf numFmtId="0" fontId="2" fillId="3" borderId="61" xfId="0" applyFont="1" applyFill="1" applyBorder="1"/>
    <xf numFmtId="0" fontId="2" fillId="3" borderId="66" xfId="0" applyFont="1" applyFill="1" applyBorder="1"/>
    <xf numFmtId="0" fontId="2" fillId="3" borderId="63" xfId="0" applyFont="1" applyFill="1" applyBorder="1"/>
    <xf numFmtId="0" fontId="2" fillId="3" borderId="65" xfId="0" applyFont="1" applyFill="1" applyBorder="1" applyAlignment="1">
      <alignment horizontal="center" wrapText="1"/>
    </xf>
    <xf numFmtId="0" fontId="2" fillId="3" borderId="56" xfId="0" applyFont="1" applyFill="1" applyBorder="1"/>
    <xf numFmtId="0" fontId="2" fillId="3" borderId="59" xfId="0" applyFont="1" applyFill="1" applyBorder="1"/>
    <xf numFmtId="0" fontId="4" fillId="3" borderId="47" xfId="0" applyFont="1" applyFill="1" applyBorder="1" applyAlignment="1">
      <alignment wrapText="1"/>
    </xf>
    <xf numFmtId="0" fontId="5" fillId="3" borderId="53" xfId="0" applyFont="1" applyFill="1" applyBorder="1" applyAlignment="1"/>
    <xf numFmtId="0" fontId="5" fillId="3" borderId="5" xfId="0" applyFont="1" applyFill="1" applyBorder="1"/>
    <xf numFmtId="0" fontId="2" fillId="3" borderId="54" xfId="0" applyFont="1" applyFill="1" applyBorder="1"/>
    <xf numFmtId="0" fontId="2" fillId="3" borderId="63" xfId="0" applyFont="1" applyFill="1" applyBorder="1" applyAlignment="1">
      <alignment horizontal="center"/>
    </xf>
    <xf numFmtId="0" fontId="2" fillId="3" borderId="68" xfId="0" applyFont="1" applyFill="1" applyBorder="1"/>
    <xf numFmtId="0" fontId="2" fillId="3" borderId="3" xfId="0" applyFont="1" applyFill="1" applyBorder="1" applyAlignment="1">
      <alignment horizontal="left"/>
    </xf>
    <xf numFmtId="0" fontId="2" fillId="3" borderId="4" xfId="0" applyFont="1" applyFill="1" applyBorder="1"/>
    <xf numFmtId="0" fontId="2" fillId="3" borderId="47" xfId="0" applyFont="1" applyFill="1" applyBorder="1" applyAlignment="1">
      <alignment horizontal="left"/>
    </xf>
    <xf numFmtId="0" fontId="2" fillId="3" borderId="16" xfId="0" applyFont="1" applyFill="1" applyBorder="1"/>
    <xf numFmtId="0" fontId="19" fillId="3" borderId="23" xfId="0" applyFont="1" applyFill="1" applyBorder="1" applyAlignment="1">
      <alignment horizontal="right"/>
    </xf>
    <xf numFmtId="0" fontId="20" fillId="3" borderId="67" xfId="0" applyFont="1" applyFill="1" applyBorder="1" applyAlignment="1">
      <alignment horizontal="left"/>
    </xf>
    <xf numFmtId="0" fontId="20" fillId="3" borderId="70" xfId="0" applyFont="1" applyFill="1" applyBorder="1" applyAlignment="1">
      <alignment horizontal="left"/>
    </xf>
    <xf numFmtId="0" fontId="20" fillId="3" borderId="47" xfId="0" applyFont="1" applyFill="1" applyBorder="1" applyAlignment="1">
      <alignment horizontal="right"/>
    </xf>
    <xf numFmtId="0" fontId="2" fillId="3" borderId="3" xfId="0" applyFont="1" applyFill="1" applyBorder="1" applyAlignment="1">
      <alignment horizontal="center"/>
    </xf>
    <xf numFmtId="0" fontId="2" fillId="3" borderId="49" xfId="0" quotePrefix="1" applyFont="1" applyFill="1" applyBorder="1" applyAlignment="1">
      <alignment horizontal="center"/>
    </xf>
    <xf numFmtId="0" fontId="2" fillId="3" borderId="15" xfId="0" applyFont="1" applyFill="1" applyBorder="1" applyAlignment="1">
      <alignment horizontal="center"/>
    </xf>
    <xf numFmtId="0" fontId="2" fillId="3" borderId="70" xfId="0" applyFont="1" applyFill="1" applyBorder="1"/>
    <xf numFmtId="0" fontId="2" fillId="3" borderId="67" xfId="0" applyFont="1" applyFill="1" applyBorder="1"/>
    <xf numFmtId="0" fontId="2" fillId="3" borderId="31" xfId="0" applyFont="1" applyFill="1" applyBorder="1" applyAlignment="1">
      <alignment horizontal="center"/>
    </xf>
    <xf numFmtId="0" fontId="2" fillId="3" borderId="6" xfId="0" applyFont="1" applyFill="1" applyBorder="1" applyAlignment="1">
      <alignment horizontal="center"/>
    </xf>
    <xf numFmtId="0" fontId="2" fillId="3" borderId="60" xfId="0" applyFont="1" applyFill="1" applyBorder="1"/>
    <xf numFmtId="0" fontId="2" fillId="3" borderId="40" xfId="0" applyFont="1" applyFill="1" applyBorder="1"/>
    <xf numFmtId="0" fontId="6" fillId="3" borderId="8" xfId="0" applyFont="1" applyFill="1" applyBorder="1"/>
    <xf numFmtId="0" fontId="2" fillId="0" borderId="0" xfId="0" applyFont="1" applyFill="1"/>
    <xf numFmtId="0" fontId="2" fillId="0" borderId="11" xfId="0" applyFont="1" applyFill="1" applyBorder="1"/>
    <xf numFmtId="0" fontId="20" fillId="3" borderId="58" xfId="0" applyFont="1" applyFill="1" applyBorder="1"/>
    <xf numFmtId="0" fontId="5" fillId="3" borderId="54" xfId="0" applyFont="1" applyFill="1" applyBorder="1"/>
    <xf numFmtId="0" fontId="5" fillId="3" borderId="58" xfId="0" applyFont="1" applyFill="1" applyBorder="1"/>
    <xf numFmtId="0" fontId="5" fillId="3" borderId="71" xfId="0" applyFont="1" applyFill="1" applyBorder="1"/>
    <xf numFmtId="0" fontId="5" fillId="3" borderId="54" xfId="0" applyFont="1" applyFill="1" applyBorder="1" applyAlignment="1">
      <alignment horizontal="right"/>
    </xf>
    <xf numFmtId="0" fontId="5" fillId="3" borderId="68" xfId="0" applyFont="1" applyFill="1" applyBorder="1"/>
    <xf numFmtId="0" fontId="5" fillId="3" borderId="66" xfId="0" applyFont="1" applyFill="1" applyBorder="1"/>
    <xf numFmtId="0" fontId="4" fillId="3" borderId="16" xfId="0" applyFont="1" applyFill="1" applyBorder="1"/>
    <xf numFmtId="0" fontId="4" fillId="3" borderId="54" xfId="0" applyFont="1" applyFill="1" applyBorder="1" applyAlignment="1">
      <alignment horizontal="right"/>
    </xf>
    <xf numFmtId="0" fontId="4" fillId="3" borderId="51" xfId="0" applyFont="1" applyFill="1" applyBorder="1" applyAlignment="1">
      <alignment horizontal="right"/>
    </xf>
    <xf numFmtId="0" fontId="5" fillId="3" borderId="23" xfId="0" applyFont="1" applyFill="1" applyBorder="1" applyAlignment="1">
      <alignment horizontal="center"/>
    </xf>
    <xf numFmtId="0" fontId="5" fillId="3" borderId="59" xfId="0" applyFont="1" applyFill="1" applyBorder="1" applyAlignment="1">
      <alignment horizontal="center"/>
    </xf>
    <xf numFmtId="0" fontId="5" fillId="3" borderId="29" xfId="0" applyFont="1" applyFill="1" applyBorder="1" applyAlignment="1">
      <alignment horizontal="center"/>
    </xf>
    <xf numFmtId="0" fontId="5" fillId="3" borderId="38" xfId="0" applyFont="1" applyFill="1" applyBorder="1" applyAlignment="1">
      <alignment horizontal="center"/>
    </xf>
    <xf numFmtId="0" fontId="5" fillId="3" borderId="56" xfId="0" applyFont="1" applyFill="1" applyBorder="1" applyAlignment="1">
      <alignment horizontal="center"/>
    </xf>
    <xf numFmtId="0" fontId="4" fillId="3" borderId="15" xfId="0" applyFont="1" applyFill="1" applyBorder="1" applyAlignment="1"/>
    <xf numFmtId="0" fontId="4" fillId="3" borderId="11" xfId="0" applyFont="1" applyFill="1" applyBorder="1" applyAlignment="1">
      <alignment horizontal="right"/>
    </xf>
    <xf numFmtId="0" fontId="4" fillId="3" borderId="53" xfId="0" applyFont="1" applyFill="1" applyBorder="1" applyAlignment="1"/>
    <xf numFmtId="0" fontId="4" fillId="3" borderId="5" xfId="0" applyFont="1" applyFill="1" applyBorder="1" applyAlignment="1">
      <alignment horizontal="right"/>
    </xf>
    <xf numFmtId="0" fontId="4" fillId="0" borderId="0" xfId="0" applyFont="1" applyFill="1" applyBorder="1" applyAlignment="1"/>
    <xf numFmtId="0" fontId="4" fillId="0" borderId="0" xfId="0" applyFont="1" applyFill="1" applyBorder="1" applyAlignment="1">
      <alignment horizontal="right"/>
    </xf>
    <xf numFmtId="0" fontId="4" fillId="0" borderId="11" xfId="0" applyFont="1" applyFill="1" applyBorder="1" applyAlignment="1">
      <alignment horizontal="right"/>
    </xf>
    <xf numFmtId="0" fontId="0" fillId="0" borderId="11" xfId="0" applyFill="1" applyBorder="1"/>
    <xf numFmtId="0" fontId="4" fillId="0" borderId="11" xfId="0" applyFont="1" applyFill="1" applyBorder="1"/>
    <xf numFmtId="0" fontId="22" fillId="0" borderId="11" xfId="0" applyFont="1" applyFill="1" applyBorder="1"/>
    <xf numFmtId="0" fontId="21" fillId="3" borderId="54" xfId="0" applyFont="1" applyFill="1" applyBorder="1" applyAlignment="1">
      <alignment horizontal="center"/>
    </xf>
    <xf numFmtId="0" fontId="13" fillId="0" borderId="31" xfId="0" applyFont="1" applyFill="1" applyBorder="1" applyAlignment="1">
      <alignment horizontal="center"/>
    </xf>
    <xf numFmtId="0" fontId="2" fillId="3" borderId="55" xfId="0" applyFont="1" applyFill="1" applyBorder="1"/>
    <xf numFmtId="0" fontId="5" fillId="3" borderId="9" xfId="0" applyFont="1" applyFill="1" applyBorder="1" applyAlignment="1">
      <alignment horizontal="center"/>
    </xf>
    <xf numFmtId="0" fontId="2" fillId="3" borderId="50" xfId="0" applyFont="1" applyFill="1" applyBorder="1" applyAlignment="1">
      <alignment horizontal="center"/>
    </xf>
    <xf numFmtId="0" fontId="2" fillId="3" borderId="71" xfId="0" applyFont="1" applyFill="1" applyBorder="1" applyAlignment="1">
      <alignment horizontal="center"/>
    </xf>
    <xf numFmtId="0" fontId="0" fillId="3" borderId="53" xfId="0" applyFill="1" applyBorder="1"/>
    <xf numFmtId="0" fontId="0" fillId="3" borderId="52" xfId="0" applyFill="1" applyBorder="1"/>
    <xf numFmtId="0" fontId="0" fillId="3" borderId="55" xfId="0" applyFill="1" applyBorder="1" applyAlignment="1">
      <alignment horizontal="right"/>
    </xf>
    <xf numFmtId="0" fontId="0" fillId="3" borderId="71" xfId="0" applyFill="1" applyBorder="1"/>
    <xf numFmtId="0" fontId="5" fillId="3" borderId="30" xfId="0" applyFont="1" applyFill="1" applyBorder="1" applyAlignment="1">
      <alignment horizontal="center"/>
    </xf>
    <xf numFmtId="0" fontId="5" fillId="3" borderId="41" xfId="0" applyFont="1" applyFill="1" applyBorder="1" applyAlignment="1">
      <alignment horizontal="center" wrapText="1"/>
    </xf>
    <xf numFmtId="0" fontId="20" fillId="0" borderId="11" xfId="0" applyFont="1" applyFill="1" applyBorder="1"/>
    <xf numFmtId="0" fontId="20" fillId="3" borderId="66" xfId="0" applyFont="1" applyFill="1" applyBorder="1"/>
    <xf numFmtId="0" fontId="4" fillId="3" borderId="55" xfId="0" applyFont="1" applyFill="1" applyBorder="1" applyAlignment="1">
      <alignment horizontal="right"/>
    </xf>
    <xf numFmtId="0" fontId="4" fillId="0" borderId="16" xfId="0" applyFont="1" applyFill="1" applyBorder="1" applyAlignment="1"/>
    <xf numFmtId="0" fontId="4" fillId="0" borderId="16" xfId="0" applyFont="1" applyFill="1" applyBorder="1" applyAlignment="1">
      <alignment horizontal="right"/>
    </xf>
    <xf numFmtId="0" fontId="0" fillId="0" borderId="16" xfId="0" applyFill="1" applyBorder="1"/>
    <xf numFmtId="0" fontId="6" fillId="3" borderId="58" xfId="0" applyFont="1" applyFill="1" applyBorder="1"/>
    <xf numFmtId="0" fontId="2" fillId="3" borderId="7" xfId="0" applyFont="1" applyFill="1" applyBorder="1"/>
    <xf numFmtId="0" fontId="2" fillId="3" borderId="73" xfId="0" applyFont="1" applyFill="1" applyBorder="1"/>
    <xf numFmtId="0" fontId="15" fillId="0" borderId="0" xfId="0" applyFont="1" applyFill="1" applyBorder="1" applyAlignment="1">
      <alignment horizontal="center"/>
    </xf>
    <xf numFmtId="0" fontId="5" fillId="3" borderId="24" xfId="0" applyFont="1" applyFill="1" applyBorder="1" applyAlignment="1">
      <alignment horizontal="center"/>
    </xf>
    <xf numFmtId="0" fontId="0" fillId="0" borderId="3" xfId="0" applyFill="1" applyBorder="1"/>
    <xf numFmtId="0" fontId="5" fillId="0" borderId="3" xfId="0" applyFont="1" applyFill="1" applyBorder="1" applyAlignment="1">
      <alignment horizontal="center"/>
    </xf>
    <xf numFmtId="0" fontId="20" fillId="0" borderId="0" xfId="0" applyFont="1" applyFill="1" applyBorder="1"/>
    <xf numFmtId="0" fontId="5" fillId="3" borderId="64" xfId="0" applyFont="1" applyFill="1" applyBorder="1" applyAlignment="1">
      <alignment horizontal="center"/>
    </xf>
    <xf numFmtId="0" fontId="23" fillId="0" borderId="0" xfId="0" applyFont="1"/>
    <xf numFmtId="0" fontId="24" fillId="0" borderId="0" xfId="0" applyFont="1"/>
    <xf numFmtId="0" fontId="2" fillId="0" borderId="0" xfId="0" applyFont="1" applyAlignment="1">
      <alignment horizontal="center"/>
    </xf>
    <xf numFmtId="0" fontId="2" fillId="3" borderId="0" xfId="0" applyFont="1" applyFill="1" applyAlignment="1">
      <alignment horizontal="center"/>
    </xf>
    <xf numFmtId="0" fontId="19" fillId="3" borderId="0" xfId="0" applyFont="1" applyFill="1"/>
    <xf numFmtId="0" fontId="20" fillId="3" borderId="0" xfId="0" applyFont="1" applyFill="1"/>
    <xf numFmtId="0" fontId="0" fillId="3" borderId="0" xfId="0" applyFill="1" applyAlignment="1">
      <alignment horizontal="center"/>
    </xf>
    <xf numFmtId="0" fontId="0" fillId="3" borderId="0" xfId="0" applyFill="1"/>
    <xf numFmtId="0" fontId="4" fillId="3" borderId="0" xfId="0" applyFont="1" applyFill="1"/>
    <xf numFmtId="0" fontId="4" fillId="0" borderId="0" xfId="0" applyFont="1" applyFill="1" applyBorder="1"/>
    <xf numFmtId="0" fontId="24" fillId="0" borderId="0" xfId="0" applyFont="1" applyFill="1" applyBorder="1"/>
    <xf numFmtId="0" fontId="2" fillId="3" borderId="42" xfId="0" applyFont="1" applyFill="1" applyBorder="1" applyAlignment="1">
      <alignment horizontal="center"/>
    </xf>
    <xf numFmtId="0" fontId="5" fillId="3" borderId="4" xfId="0" applyFont="1" applyFill="1" applyBorder="1" applyAlignment="1">
      <alignment horizontal="center"/>
    </xf>
    <xf numFmtId="0" fontId="5" fillId="3" borderId="9" xfId="0" applyFont="1" applyFill="1" applyBorder="1"/>
    <xf numFmtId="0" fontId="20" fillId="0" borderId="0" xfId="0" applyFont="1"/>
    <xf numFmtId="0" fontId="20" fillId="3" borderId="23" xfId="0" applyFont="1" applyFill="1" applyBorder="1"/>
    <xf numFmtId="0" fontId="4" fillId="3" borderId="48" xfId="0" applyFont="1" applyFill="1" applyBorder="1"/>
    <xf numFmtId="0" fontId="20" fillId="3" borderId="75" xfId="0" applyFont="1" applyFill="1" applyBorder="1"/>
    <xf numFmtId="0" fontId="20" fillId="3" borderId="14" xfId="0" applyFont="1" applyFill="1" applyBorder="1"/>
    <xf numFmtId="0" fontId="5" fillId="3" borderId="75" xfId="0" applyFont="1" applyFill="1" applyBorder="1"/>
    <xf numFmtId="0" fontId="20" fillId="3" borderId="42" xfId="0" applyFont="1" applyFill="1" applyBorder="1"/>
    <xf numFmtId="0" fontId="20" fillId="3" borderId="50" xfId="0" applyFont="1" applyFill="1" applyBorder="1"/>
    <xf numFmtId="0" fontId="5" fillId="3" borderId="31" xfId="0" applyFont="1" applyFill="1" applyBorder="1"/>
    <xf numFmtId="0" fontId="5" fillId="3" borderId="10" xfId="0" applyFont="1" applyFill="1" applyBorder="1"/>
    <xf numFmtId="0" fontId="0" fillId="0" borderId="0" xfId="0" applyAlignment="1">
      <alignment vertical="center"/>
    </xf>
    <xf numFmtId="0" fontId="5" fillId="3" borderId="8" xfId="0" applyFont="1" applyFill="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vertical="center"/>
    </xf>
    <xf numFmtId="0" fontId="5" fillId="3" borderId="5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3" borderId="73" xfId="0" applyFont="1" applyFill="1" applyBorder="1" applyAlignment="1">
      <alignment horizontal="center" vertical="center"/>
    </xf>
    <xf numFmtId="0" fontId="5" fillId="3" borderId="74" xfId="0" applyFont="1" applyFill="1" applyBorder="1" applyAlignment="1">
      <alignment horizontal="center" vertical="center" wrapText="1"/>
    </xf>
    <xf numFmtId="0" fontId="5" fillId="3" borderId="76"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6" fillId="0" borderId="70" xfId="0" applyFont="1" applyBorder="1" applyAlignment="1">
      <alignment horizontal="center"/>
    </xf>
    <xf numFmtId="0" fontId="6" fillId="0" borderId="12" xfId="0" applyFont="1" applyBorder="1" applyAlignment="1">
      <alignment horizontal="center"/>
    </xf>
    <xf numFmtId="0" fontId="26" fillId="0" borderId="0" xfId="0" applyFont="1"/>
    <xf numFmtId="0" fontId="5" fillId="3" borderId="48" xfId="0" applyFont="1" applyFill="1" applyBorder="1"/>
    <xf numFmtId="0" fontId="5" fillId="0" borderId="0" xfId="0" quotePrefix="1" applyFont="1"/>
    <xf numFmtId="0" fontId="0" fillId="3" borderId="49" xfId="0" applyFont="1" applyFill="1" applyBorder="1"/>
    <xf numFmtId="0" fontId="0" fillId="3" borderId="47" xfId="0" applyFont="1" applyFill="1" applyBorder="1" applyAlignment="1">
      <alignment horizontal="center"/>
    </xf>
    <xf numFmtId="0" fontId="4" fillId="3" borderId="23" xfId="0" applyFont="1" applyFill="1" applyBorder="1" applyAlignment="1">
      <alignment horizontal="right"/>
    </xf>
    <xf numFmtId="0" fontId="5" fillId="3" borderId="69" xfId="0" applyFont="1" applyFill="1" applyBorder="1" applyAlignment="1">
      <alignment horizontal="left"/>
    </xf>
    <xf numFmtId="0" fontId="5" fillId="3" borderId="67" xfId="0" applyFont="1" applyFill="1" applyBorder="1" applyAlignment="1">
      <alignment horizontal="left"/>
    </xf>
    <xf numFmtId="0" fontId="5" fillId="3" borderId="67" xfId="0" applyFont="1" applyFill="1" applyBorder="1"/>
    <xf numFmtId="0" fontId="0" fillId="3" borderId="3" xfId="0" applyFont="1" applyFill="1" applyBorder="1"/>
    <xf numFmtId="0" fontId="0" fillId="3" borderId="30" xfId="0" applyFont="1" applyFill="1" applyBorder="1" applyAlignment="1">
      <alignment horizontal="center"/>
    </xf>
    <xf numFmtId="0" fontId="2" fillId="3" borderId="69" xfId="0" applyFont="1" applyFill="1" applyBorder="1"/>
    <xf numFmtId="0" fontId="5" fillId="3" borderId="47" xfId="0" applyFont="1" applyFill="1" applyBorder="1" applyAlignment="1">
      <alignment horizontal="center"/>
    </xf>
    <xf numFmtId="0" fontId="5" fillId="3" borderId="3" xfId="0" applyFont="1" applyFill="1" applyBorder="1"/>
    <xf numFmtId="0" fontId="5" fillId="3" borderId="0" xfId="0" applyFont="1" applyFill="1" applyBorder="1"/>
    <xf numFmtId="0" fontId="5" fillId="3" borderId="57" xfId="0" applyFont="1" applyFill="1" applyBorder="1"/>
    <xf numFmtId="0" fontId="5" fillId="0" borderId="9" xfId="0" applyFont="1" applyBorder="1"/>
    <xf numFmtId="0" fontId="5" fillId="0" borderId="12" xfId="0" applyFont="1" applyBorder="1"/>
    <xf numFmtId="0" fontId="4" fillId="3" borderId="61" xfId="0" applyFont="1" applyFill="1" applyBorder="1" applyAlignment="1"/>
    <xf numFmtId="0" fontId="4" fillId="3" borderId="52" xfId="0" applyFont="1" applyFill="1" applyBorder="1"/>
    <xf numFmtId="0" fontId="20" fillId="3" borderId="0" xfId="0" applyFont="1" applyFill="1" applyBorder="1"/>
    <xf numFmtId="0" fontId="5" fillId="3" borderId="44" xfId="0" applyFont="1" applyFill="1" applyBorder="1"/>
    <xf numFmtId="0" fontId="28" fillId="0" borderId="0" xfId="0" applyFont="1" applyBorder="1"/>
    <xf numFmtId="0" fontId="2" fillId="3" borderId="21" xfId="0" applyFont="1" applyFill="1" applyBorder="1" applyAlignment="1">
      <alignment horizontal="center"/>
    </xf>
    <xf numFmtId="10" fontId="20" fillId="0" borderId="0" xfId="2" applyNumberFormat="1" applyFont="1"/>
    <xf numFmtId="166" fontId="0" fillId="0" borderId="46" xfId="4" applyNumberFormat="1" applyFont="1" applyBorder="1" applyAlignment="1">
      <alignment horizontal="center"/>
    </xf>
    <xf numFmtId="0" fontId="2" fillId="3" borderId="31" xfId="0" applyFont="1" applyFill="1" applyBorder="1" applyAlignment="1">
      <alignment horizontal="left"/>
    </xf>
    <xf numFmtId="0" fontId="2" fillId="3" borderId="0" xfId="0" applyFont="1" applyFill="1" applyBorder="1" applyAlignment="1">
      <alignment horizontal="right"/>
    </xf>
    <xf numFmtId="3" fontId="0" fillId="0" borderId="42" xfId="0" applyNumberFormat="1" applyBorder="1" applyAlignment="1">
      <alignment horizontal="center"/>
    </xf>
    <xf numFmtId="0" fontId="2" fillId="0" borderId="47" xfId="0" applyFont="1" applyBorder="1"/>
    <xf numFmtId="0" fontId="31" fillId="0" borderId="9" xfId="0" applyFont="1" applyBorder="1" applyAlignment="1">
      <alignment horizontal="center"/>
    </xf>
    <xf numFmtId="0" fontId="31" fillId="0" borderId="28" xfId="0" applyFont="1" applyBorder="1" applyAlignment="1">
      <alignment horizontal="left"/>
    </xf>
    <xf numFmtId="0" fontId="31" fillId="0" borderId="9" xfId="0" applyFont="1" applyFill="1" applyBorder="1" applyAlignment="1">
      <alignment horizontal="center"/>
    </xf>
    <xf numFmtId="0" fontId="31" fillId="0" borderId="72" xfId="0" applyFont="1" applyBorder="1" applyAlignment="1">
      <alignment horizontal="center"/>
    </xf>
    <xf numFmtId="0" fontId="31" fillId="0" borderId="9" xfId="0" applyFont="1" applyFill="1" applyBorder="1" applyAlignment="1">
      <alignment horizontal="center" vertical="center"/>
    </xf>
    <xf numFmtId="0" fontId="31" fillId="0" borderId="72" xfId="0" applyFont="1" applyBorder="1" applyAlignment="1">
      <alignment horizontal="center" vertical="center"/>
    </xf>
    <xf numFmtId="0" fontId="31" fillId="0" borderId="67" xfId="0" applyFont="1" applyBorder="1" applyAlignment="1">
      <alignment horizontal="left"/>
    </xf>
    <xf numFmtId="0" fontId="31" fillId="0" borderId="73" xfId="0" applyFont="1" applyBorder="1" applyAlignment="1">
      <alignment horizontal="left"/>
    </xf>
    <xf numFmtId="0" fontId="31" fillId="0" borderId="76" xfId="0" applyFont="1" applyBorder="1" applyAlignment="1">
      <alignment horizontal="left"/>
    </xf>
    <xf numFmtId="0" fontId="2" fillId="0" borderId="1" xfId="0" applyFont="1" applyBorder="1" applyAlignment="1">
      <alignment horizontal="center"/>
    </xf>
    <xf numFmtId="0" fontId="2" fillId="0" borderId="34"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28" xfId="0" applyFont="1" applyBorder="1" applyAlignment="1">
      <alignment horizontal="center"/>
    </xf>
    <xf numFmtId="0" fontId="2" fillId="0" borderId="25" xfId="0" applyFont="1" applyBorder="1" applyAlignment="1">
      <alignment horizontal="center"/>
    </xf>
    <xf numFmtId="164" fontId="2" fillId="0" borderId="2" xfId="0" applyNumberFormat="1" applyFont="1" applyBorder="1" applyAlignment="1">
      <alignment horizontal="center"/>
    </xf>
    <xf numFmtId="0" fontId="2" fillId="0" borderId="33" xfId="0" applyFont="1" applyBorder="1"/>
    <xf numFmtId="0" fontId="2" fillId="0" borderId="7" xfId="0" applyFont="1" applyBorder="1"/>
    <xf numFmtId="0" fontId="2" fillId="0" borderId="2" xfId="0" applyFont="1" applyBorder="1" applyAlignment="1">
      <alignment horizontal="center"/>
    </xf>
    <xf numFmtId="0" fontId="2" fillId="0" borderId="37" xfId="0" applyFont="1" applyBorder="1" applyAlignment="1">
      <alignment horizontal="center"/>
    </xf>
    <xf numFmtId="0" fontId="2" fillId="0" borderId="26" xfId="0" applyFont="1" applyBorder="1" applyAlignment="1">
      <alignment horizontal="center"/>
    </xf>
    <xf numFmtId="0" fontId="2" fillId="0" borderId="22" xfId="0" applyFont="1" applyBorder="1" applyAlignment="1">
      <alignment horizontal="center"/>
    </xf>
    <xf numFmtId="0" fontId="2" fillId="0" borderId="32" xfId="0" applyFont="1" applyBorder="1"/>
    <xf numFmtId="0" fontId="5" fillId="3" borderId="69" xfId="0" applyFont="1" applyFill="1" applyBorder="1" applyAlignment="1">
      <alignment horizontal="center" wrapText="1"/>
    </xf>
    <xf numFmtId="0" fontId="2" fillId="0" borderId="41" xfId="0" applyFont="1" applyBorder="1"/>
    <xf numFmtId="3" fontId="0" fillId="0" borderId="0" xfId="0" applyNumberFormat="1"/>
    <xf numFmtId="164" fontId="2" fillId="0" borderId="12" xfId="0" applyNumberFormat="1" applyFont="1" applyBorder="1" applyAlignment="1">
      <alignment horizontal="center"/>
    </xf>
    <xf numFmtId="164" fontId="2" fillId="0" borderId="22" xfId="0" applyNumberFormat="1" applyFont="1" applyBorder="1" applyAlignment="1">
      <alignment horizontal="center"/>
    </xf>
    <xf numFmtId="0" fontId="2" fillId="0" borderId="36" xfId="0" applyFont="1" applyBorder="1" applyAlignment="1">
      <alignment horizontal="center"/>
    </xf>
    <xf numFmtId="0" fontId="12" fillId="0" borderId="0" xfId="1" applyAlignment="1" applyProtection="1"/>
    <xf numFmtId="0" fontId="12" fillId="0" borderId="45" xfId="1" applyBorder="1" applyAlignment="1" applyProtection="1"/>
    <xf numFmtId="0" fontId="2" fillId="0" borderId="44" xfId="0" applyFont="1" applyBorder="1" applyAlignment="1">
      <alignment horizontal="center"/>
    </xf>
    <xf numFmtId="3" fontId="0" fillId="0" borderId="68" xfId="0" applyNumberFormat="1" applyBorder="1" applyAlignment="1">
      <alignment horizontal="right" indent="1"/>
    </xf>
    <xf numFmtId="3" fontId="0" fillId="0" borderId="39" xfId="0" applyNumberFormat="1" applyBorder="1" applyAlignment="1">
      <alignment horizontal="right" indent="1"/>
    </xf>
    <xf numFmtId="3" fontId="5" fillId="0" borderId="9" xfId="0" applyNumberFormat="1" applyFont="1" applyBorder="1" applyAlignment="1">
      <alignment horizontal="right" indent="1"/>
    </xf>
    <xf numFmtId="3" fontId="0" fillId="0" borderId="7" xfId="0" applyNumberFormat="1" applyFill="1" applyBorder="1" applyAlignment="1">
      <alignment horizontal="right" indent="1"/>
    </xf>
    <xf numFmtId="3" fontId="0" fillId="0" borderId="9" xfId="0" applyNumberFormat="1" applyBorder="1" applyAlignment="1">
      <alignment horizontal="right" indent="1"/>
    </xf>
    <xf numFmtId="3" fontId="0" fillId="0" borderId="7" xfId="0" applyNumberFormat="1" applyBorder="1" applyAlignment="1">
      <alignment horizontal="right" indent="1"/>
    </xf>
    <xf numFmtId="3" fontId="0" fillId="0" borderId="28" xfId="0" applyNumberFormat="1" applyBorder="1" applyAlignment="1">
      <alignment horizontal="right" indent="1"/>
    </xf>
    <xf numFmtId="3" fontId="0" fillId="0" borderId="2" xfId="0" applyNumberFormat="1" applyBorder="1" applyAlignment="1">
      <alignment horizontal="right" indent="1"/>
    </xf>
    <xf numFmtId="3" fontId="0" fillId="0" borderId="1" xfId="0" applyNumberFormat="1" applyBorder="1" applyAlignment="1">
      <alignment horizontal="right" indent="1"/>
    </xf>
    <xf numFmtId="3" fontId="0" fillId="0" borderId="30" xfId="0" applyNumberFormat="1" applyBorder="1" applyAlignment="1">
      <alignment horizontal="right" indent="1"/>
    </xf>
    <xf numFmtId="3" fontId="0" fillId="0" borderId="24" xfId="0" applyNumberFormat="1" applyBorder="1" applyAlignment="1">
      <alignment horizontal="right" indent="1"/>
    </xf>
    <xf numFmtId="3" fontId="0" fillId="0" borderId="26" xfId="0" applyNumberFormat="1" applyBorder="1" applyAlignment="1">
      <alignment horizontal="right" indent="1"/>
    </xf>
    <xf numFmtId="3" fontId="0" fillId="0" borderId="13" xfId="0" applyNumberFormat="1" applyBorder="1" applyAlignment="1">
      <alignment horizontal="right" indent="1"/>
    </xf>
    <xf numFmtId="3" fontId="0" fillId="0" borderId="23" xfId="0" applyNumberFormat="1" applyBorder="1" applyAlignment="1">
      <alignment horizontal="right" indent="1"/>
    </xf>
    <xf numFmtId="3" fontId="0" fillId="0" borderId="43" xfId="0" applyNumberFormat="1" applyBorder="1" applyAlignment="1">
      <alignment horizontal="right" indent="1"/>
    </xf>
    <xf numFmtId="0" fontId="0" fillId="0" borderId="4" xfId="0" applyBorder="1" applyAlignment="1">
      <alignment horizontal="right" indent="1"/>
    </xf>
    <xf numFmtId="0" fontId="0" fillId="0" borderId="9" xfId="0" applyBorder="1" applyAlignment="1">
      <alignment horizontal="right" indent="1"/>
    </xf>
    <xf numFmtId="0" fontId="6" fillId="0" borderId="26" xfId="0" applyFont="1" applyBorder="1" applyAlignment="1">
      <alignment horizontal="right" indent="1"/>
    </xf>
    <xf numFmtId="0" fontId="0" fillId="0" borderId="2" xfId="0" applyFill="1" applyBorder="1" applyAlignment="1">
      <alignment horizontal="right" indent="1"/>
    </xf>
    <xf numFmtId="0" fontId="0" fillId="0" borderId="22" xfId="0" applyBorder="1" applyAlignment="1">
      <alignment horizontal="right" indent="1"/>
    </xf>
    <xf numFmtId="0" fontId="0" fillId="0" borderId="0" xfId="0" applyBorder="1" applyAlignment="1">
      <alignment horizontal="right" indent="1"/>
    </xf>
    <xf numFmtId="3" fontId="0" fillId="0" borderId="0" xfId="0" applyNumberFormat="1" applyBorder="1" applyAlignment="1">
      <alignment horizontal="right" indent="1"/>
    </xf>
    <xf numFmtId="3" fontId="0" fillId="0" borderId="2" xfId="0" applyNumberFormat="1" applyFill="1" applyBorder="1" applyAlignment="1">
      <alignment horizontal="right" indent="1"/>
    </xf>
    <xf numFmtId="3" fontId="0" fillId="0" borderId="18" xfId="0" applyNumberFormat="1" applyBorder="1" applyAlignment="1">
      <alignment horizontal="right" indent="1"/>
    </xf>
    <xf numFmtId="3" fontId="0" fillId="0" borderId="8" xfId="0" applyNumberFormat="1" applyBorder="1" applyAlignment="1">
      <alignment horizontal="right" indent="1"/>
    </xf>
    <xf numFmtId="3" fontId="0" fillId="0" borderId="27" xfId="0" applyNumberFormat="1" applyBorder="1" applyAlignment="1">
      <alignment horizontal="right" indent="1"/>
    </xf>
    <xf numFmtId="0" fontId="0" fillId="0" borderId="11" xfId="0" applyFill="1" applyBorder="1" applyAlignment="1">
      <alignment horizontal="right" indent="1"/>
    </xf>
    <xf numFmtId="3" fontId="0" fillId="0" borderId="25" xfId="0" applyNumberFormat="1" applyBorder="1" applyAlignment="1">
      <alignment horizontal="right" indent="1"/>
    </xf>
    <xf numFmtId="3" fontId="5" fillId="0" borderId="0" xfId="0" applyNumberFormat="1" applyFont="1" applyBorder="1" applyAlignment="1">
      <alignment horizontal="right" indent="1"/>
    </xf>
    <xf numFmtId="3" fontId="5" fillId="0" borderId="28" xfId="0" applyNumberFormat="1" applyFont="1" applyBorder="1" applyAlignment="1">
      <alignment horizontal="right" indent="1"/>
    </xf>
    <xf numFmtId="3" fontId="0" fillId="0" borderId="11" xfId="0" applyNumberFormat="1" applyFill="1" applyBorder="1" applyAlignment="1">
      <alignment horizontal="right" indent="1"/>
    </xf>
    <xf numFmtId="3" fontId="0" fillId="0" borderId="6" xfId="0" applyNumberFormat="1" applyBorder="1" applyAlignment="1">
      <alignment horizontal="right" indent="1"/>
    </xf>
    <xf numFmtId="3" fontId="0" fillId="0" borderId="12" xfId="0" applyNumberFormat="1" applyBorder="1" applyAlignment="1">
      <alignment horizontal="right" indent="1"/>
    </xf>
    <xf numFmtId="3" fontId="0" fillId="0" borderId="36" xfId="0" applyNumberFormat="1" applyBorder="1" applyAlignment="1">
      <alignment horizontal="right" indent="1"/>
    </xf>
    <xf numFmtId="3" fontId="0" fillId="0" borderId="29" xfId="0" applyNumberFormat="1" applyBorder="1" applyAlignment="1">
      <alignment horizontal="right" indent="1"/>
    </xf>
    <xf numFmtId="0" fontId="0" fillId="0" borderId="10" xfId="0" applyBorder="1" applyAlignment="1">
      <alignment horizontal="right" indent="1"/>
    </xf>
    <xf numFmtId="0" fontId="0" fillId="0" borderId="13" xfId="0" applyBorder="1" applyAlignment="1">
      <alignment horizontal="right" indent="1"/>
    </xf>
    <xf numFmtId="3" fontId="2" fillId="0" borderId="29" xfId="0" applyNumberFormat="1" applyFont="1" applyBorder="1" applyAlignment="1">
      <alignment horizontal="right" indent="1"/>
    </xf>
    <xf numFmtId="0" fontId="0" fillId="0" borderId="21" xfId="0" applyBorder="1" applyAlignment="1">
      <alignment horizontal="right" indent="1"/>
    </xf>
    <xf numFmtId="3" fontId="0" fillId="0" borderId="45" xfId="0" applyNumberFormat="1" applyBorder="1" applyAlignment="1">
      <alignment horizontal="right" indent="1"/>
    </xf>
    <xf numFmtId="164" fontId="0" fillId="0" borderId="21" xfId="2" applyNumberFormat="1" applyFont="1" applyBorder="1" applyAlignment="1">
      <alignment horizontal="right" indent="1"/>
    </xf>
    <xf numFmtId="165" fontId="0" fillId="0" borderId="18" xfId="0" applyNumberFormat="1" applyBorder="1" applyAlignment="1">
      <alignment horizontal="right" indent="1"/>
    </xf>
    <xf numFmtId="0" fontId="0" fillId="0" borderId="28" xfId="0" applyBorder="1" applyAlignment="1">
      <alignment horizontal="right" indent="1"/>
    </xf>
    <xf numFmtId="0" fontId="0" fillId="0" borderId="18" xfId="0" applyBorder="1" applyAlignment="1">
      <alignment horizontal="right" indent="1"/>
    </xf>
    <xf numFmtId="0" fontId="30" fillId="0" borderId="0" xfId="0" applyFont="1" applyBorder="1"/>
    <xf numFmtId="0" fontId="29" fillId="0" borderId="0" xfId="0" applyFont="1" applyBorder="1"/>
    <xf numFmtId="0" fontId="2" fillId="0" borderId="0" xfId="0" applyFont="1" applyBorder="1"/>
    <xf numFmtId="0" fontId="15" fillId="0" borderId="11" xfId="0" applyFont="1" applyBorder="1"/>
    <xf numFmtId="0" fontId="2" fillId="0" borderId="11" xfId="0" applyFont="1" applyBorder="1"/>
    <xf numFmtId="0" fontId="13" fillId="0" borderId="17" xfId="0" applyFont="1" applyFill="1" applyBorder="1" applyAlignment="1">
      <alignment horizontal="center"/>
    </xf>
    <xf numFmtId="164" fontId="0" fillId="0" borderId="45" xfId="2" applyNumberFormat="1" applyFont="1" applyBorder="1" applyAlignment="1">
      <alignment horizontal="right" indent="1"/>
    </xf>
    <xf numFmtId="164" fontId="0" fillId="0" borderId="28" xfId="2" applyNumberFormat="1" applyFont="1" applyBorder="1" applyAlignment="1">
      <alignment horizontal="right" indent="1"/>
    </xf>
    <xf numFmtId="164" fontId="17" fillId="0" borderId="28" xfId="2" applyNumberFormat="1" applyFont="1" applyBorder="1" applyAlignment="1">
      <alignment horizontal="right" indent="1"/>
    </xf>
    <xf numFmtId="164" fontId="0" fillId="0" borderId="76" xfId="2" applyNumberFormat="1" applyFont="1" applyBorder="1" applyAlignment="1">
      <alignment horizontal="right" indent="1"/>
    </xf>
    <xf numFmtId="164" fontId="4" fillId="0" borderId="24" xfId="2" applyNumberFormat="1" applyFont="1" applyBorder="1" applyAlignment="1">
      <alignment horizontal="center" vertical="center"/>
    </xf>
    <xf numFmtId="164" fontId="4" fillId="0" borderId="24" xfId="2" applyNumberFormat="1" applyFont="1" applyBorder="1" applyAlignment="1">
      <alignment horizontal="center"/>
    </xf>
    <xf numFmtId="164" fontId="0" fillId="0" borderId="18" xfId="2" applyNumberFormat="1" applyFont="1" applyBorder="1" applyAlignment="1">
      <alignment horizontal="right" indent="1"/>
    </xf>
    <xf numFmtId="164" fontId="0" fillId="0" borderId="41" xfId="2" applyNumberFormat="1" applyFont="1" applyBorder="1" applyAlignment="1">
      <alignment horizontal="right" indent="1"/>
    </xf>
    <xf numFmtId="164" fontId="2" fillId="0" borderId="54" xfId="2" applyNumberFormat="1" applyFont="1" applyFill="1" applyBorder="1" applyAlignment="1">
      <alignment horizontal="right" indent="1"/>
    </xf>
    <xf numFmtId="164" fontId="2" fillId="0" borderId="24" xfId="2" applyNumberFormat="1" applyFont="1" applyFill="1" applyBorder="1" applyAlignment="1">
      <alignment horizontal="right" indent="1"/>
    </xf>
    <xf numFmtId="164" fontId="2" fillId="3" borderId="50" xfId="2" applyNumberFormat="1" applyFont="1" applyFill="1" applyBorder="1" applyAlignment="1">
      <alignment horizontal="right" indent="1"/>
    </xf>
    <xf numFmtId="164" fontId="2" fillId="3" borderId="38" xfId="2" applyNumberFormat="1" applyFont="1" applyFill="1" applyBorder="1" applyAlignment="1">
      <alignment horizontal="right" indent="1"/>
    </xf>
    <xf numFmtId="0" fontId="2" fillId="3" borderId="56"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24" xfId="0" applyFont="1" applyFill="1" applyBorder="1" applyAlignment="1">
      <alignment horizontal="center" vertical="center" wrapText="1"/>
    </xf>
    <xf numFmtId="14" fontId="2" fillId="0" borderId="20" xfId="0" applyNumberFormat="1" applyFont="1" applyBorder="1" applyAlignment="1">
      <alignment horizontal="center"/>
    </xf>
    <xf numFmtId="0" fontId="20" fillId="3" borderId="56"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0" fillId="3" borderId="30" xfId="0" applyFill="1" applyBorder="1" applyAlignment="1">
      <alignment horizontal="center" vertical="center" wrapText="1"/>
    </xf>
    <xf numFmtId="0" fontId="0" fillId="3" borderId="56" xfId="0" applyFill="1" applyBorder="1" applyAlignment="1">
      <alignment horizontal="center" wrapText="1"/>
    </xf>
    <xf numFmtId="0" fontId="0" fillId="3" borderId="30" xfId="0" applyFill="1" applyBorder="1" applyAlignment="1">
      <alignment horizontal="center" wrapText="1"/>
    </xf>
    <xf numFmtId="0" fontId="0" fillId="3" borderId="24" xfId="0" applyFill="1" applyBorder="1" applyAlignment="1">
      <alignment horizontal="center" wrapText="1"/>
    </xf>
    <xf numFmtId="0" fontId="20" fillId="3" borderId="60" xfId="0" applyFont="1" applyFill="1" applyBorder="1"/>
    <xf numFmtId="0" fontId="20" fillId="3" borderId="29" xfId="0" applyFont="1" applyFill="1" applyBorder="1"/>
    <xf numFmtId="0" fontId="20" fillId="3" borderId="9" xfId="0" applyFont="1" applyFill="1" applyBorder="1"/>
    <xf numFmtId="0" fontId="0" fillId="3" borderId="56" xfId="0" applyFont="1" applyFill="1" applyBorder="1" applyAlignment="1">
      <alignment horizontal="center" wrapText="1"/>
    </xf>
    <xf numFmtId="0" fontId="2" fillId="3" borderId="30" xfId="0" applyFont="1" applyFill="1" applyBorder="1" applyAlignment="1">
      <alignment horizontal="center" vertical="center" wrapText="1"/>
    </xf>
    <xf numFmtId="164" fontId="0" fillId="0" borderId="35" xfId="2" applyNumberFormat="1" applyFont="1" applyBorder="1" applyAlignment="1">
      <alignment horizontal="right" indent="1"/>
    </xf>
    <xf numFmtId="0" fontId="4" fillId="3" borderId="53" xfId="0" applyFont="1" applyFill="1" applyBorder="1" applyAlignment="1">
      <alignment wrapText="1"/>
    </xf>
    <xf numFmtId="0" fontId="5" fillId="3" borderId="60" xfId="0" applyFont="1" applyFill="1" applyBorder="1" applyAlignment="1">
      <alignment horizontal="left" indent="2"/>
    </xf>
    <xf numFmtId="0" fontId="5" fillId="3" borderId="49" xfId="0" applyFont="1" applyFill="1" applyBorder="1" applyAlignment="1">
      <alignment horizontal="left" indent="2"/>
    </xf>
    <xf numFmtId="0" fontId="2" fillId="3" borderId="63" xfId="0" applyFont="1" applyFill="1" applyBorder="1" applyAlignment="1">
      <alignment horizontal="left"/>
    </xf>
    <xf numFmtId="164" fontId="0" fillId="0" borderId="4" xfId="2" applyNumberFormat="1" applyFont="1" applyBorder="1" applyAlignment="1">
      <alignment horizontal="right" indent="1"/>
    </xf>
    <xf numFmtId="164" fontId="0" fillId="0" borderId="37" xfId="2" applyNumberFormat="1" applyFont="1" applyBorder="1" applyAlignment="1">
      <alignment horizontal="right" indent="1"/>
    </xf>
    <xf numFmtId="167" fontId="0" fillId="0" borderId="13" xfId="4" applyNumberFormat="1" applyFont="1" applyBorder="1" applyAlignment="1">
      <alignment horizontal="right"/>
    </xf>
    <xf numFmtId="3" fontId="0" fillId="0" borderId="10" xfId="0" applyNumberFormat="1" applyBorder="1" applyAlignment="1">
      <alignment horizontal="right" indent="1"/>
    </xf>
    <xf numFmtId="167" fontId="0" fillId="0" borderId="10" xfId="4" applyNumberFormat="1" applyFont="1" applyBorder="1" applyAlignment="1">
      <alignment horizontal="right" indent="1"/>
    </xf>
    <xf numFmtId="164" fontId="0" fillId="0" borderId="26" xfId="2" applyNumberFormat="1" applyFont="1" applyBorder="1" applyAlignment="1">
      <alignment horizontal="right" indent="1"/>
    </xf>
    <xf numFmtId="164" fontId="2" fillId="0" borderId="28" xfId="2" applyNumberFormat="1" applyFont="1" applyBorder="1" applyAlignment="1">
      <alignment horizontal="right" indent="1"/>
    </xf>
    <xf numFmtId="164" fontId="0" fillId="0" borderId="17" xfId="2" applyNumberFormat="1" applyFont="1" applyBorder="1" applyAlignment="1">
      <alignment horizontal="right" indent="1"/>
    </xf>
    <xf numFmtId="164" fontId="4" fillId="0" borderId="76" xfId="2" applyNumberFormat="1" applyFont="1" applyBorder="1" applyAlignment="1">
      <alignment horizontal="center"/>
    </xf>
    <xf numFmtId="164" fontId="4" fillId="0" borderId="36" xfId="2" applyNumberFormat="1" applyFont="1" applyBorder="1" applyAlignment="1">
      <alignment horizontal="center"/>
    </xf>
    <xf numFmtId="164" fontId="4" fillId="0" borderId="45" xfId="2" applyNumberFormat="1" applyFont="1" applyFill="1" applyBorder="1" applyAlignment="1">
      <alignment horizontal="center"/>
    </xf>
    <xf numFmtId="164" fontId="0" fillId="0" borderId="46" xfId="2" applyNumberFormat="1" applyFont="1" applyBorder="1" applyAlignment="1">
      <alignment horizontal="right" indent="1"/>
    </xf>
    <xf numFmtId="164" fontId="4" fillId="0" borderId="23" xfId="0" applyNumberFormat="1" applyFont="1" applyBorder="1" applyAlignment="1">
      <alignment horizontal="right" indent="1"/>
    </xf>
    <xf numFmtId="3" fontId="5" fillId="0" borderId="17" xfId="0" applyNumberFormat="1" applyFont="1" applyBorder="1" applyAlignment="1">
      <alignment horizontal="right" indent="1"/>
    </xf>
    <xf numFmtId="0" fontId="31" fillId="0" borderId="12" xfId="0" applyFont="1" applyBorder="1" applyAlignment="1">
      <alignment horizontal="center"/>
    </xf>
    <xf numFmtId="0" fontId="31" fillId="0" borderId="36" xfId="0" applyFont="1" applyBorder="1" applyAlignment="1">
      <alignment horizontal="left"/>
    </xf>
    <xf numFmtId="0" fontId="31" fillId="0" borderId="70" xfId="0" applyFont="1" applyBorder="1" applyAlignment="1">
      <alignment horizontal="left"/>
    </xf>
    <xf numFmtId="3" fontId="31" fillId="0" borderId="34" xfId="0" applyNumberFormat="1" applyFont="1" applyFill="1" applyBorder="1" applyAlignment="1">
      <alignment horizontal="right" vertical="center" wrapText="1" indent="2"/>
    </xf>
    <xf numFmtId="0" fontId="0" fillId="0" borderId="57" xfId="0" applyBorder="1" applyAlignment="1">
      <alignment horizontal="right" indent="1"/>
    </xf>
    <xf numFmtId="0" fontId="0" fillId="0" borderId="58" xfId="0" applyBorder="1" applyAlignment="1">
      <alignment horizontal="right" indent="1"/>
    </xf>
    <xf numFmtId="0" fontId="0" fillId="0" borderId="66" xfId="0" applyBorder="1" applyAlignment="1">
      <alignment horizontal="right" indent="1"/>
    </xf>
    <xf numFmtId="3" fontId="0" fillId="0" borderId="72" xfId="0" applyNumberFormat="1" applyBorder="1" applyAlignment="1">
      <alignment horizontal="right" indent="1"/>
    </xf>
    <xf numFmtId="0" fontId="0" fillId="0" borderId="54" xfId="0" applyBorder="1" applyAlignment="1">
      <alignment horizontal="right" indent="1"/>
    </xf>
    <xf numFmtId="164" fontId="0" fillId="0" borderId="24" xfId="2" applyNumberFormat="1" applyFont="1" applyBorder="1" applyAlignment="1">
      <alignment horizontal="right" indent="1"/>
    </xf>
    <xf numFmtId="0" fontId="2" fillId="3" borderId="75" xfId="0" applyFont="1" applyFill="1" applyBorder="1"/>
    <xf numFmtId="3" fontId="0" fillId="0" borderId="58" xfId="0" applyNumberFormat="1" applyBorder="1" applyAlignment="1">
      <alignment horizontal="right" indent="1"/>
    </xf>
    <xf numFmtId="3" fontId="0" fillId="0" borderId="66" xfId="0" applyNumberFormat="1" applyBorder="1" applyAlignment="1">
      <alignment horizontal="right" indent="1"/>
    </xf>
    <xf numFmtId="3" fontId="0" fillId="0" borderId="76" xfId="0" applyNumberFormat="1" applyBorder="1" applyAlignment="1">
      <alignment horizontal="right" indent="1"/>
    </xf>
    <xf numFmtId="3" fontId="0" fillId="0" borderId="54" xfId="0" applyNumberFormat="1" applyBorder="1" applyAlignment="1">
      <alignment horizontal="right" indent="1"/>
    </xf>
    <xf numFmtId="0" fontId="20" fillId="3" borderId="27" xfId="0" applyFont="1" applyFill="1" applyBorder="1" applyAlignment="1">
      <alignment horizontal="center" vertical="center" wrapText="1"/>
    </xf>
    <xf numFmtId="164" fontId="0" fillId="0" borderId="14" xfId="2" applyNumberFormat="1" applyFont="1" applyBorder="1" applyAlignment="1">
      <alignment horizontal="right" indent="1"/>
    </xf>
    <xf numFmtId="164" fontId="0" fillId="0" borderId="20" xfId="2" applyNumberFormat="1" applyFont="1" applyBorder="1" applyAlignment="1">
      <alignment horizontal="right" indent="1"/>
    </xf>
    <xf numFmtId="0" fontId="31" fillId="0" borderId="67" xfId="0" applyFont="1" applyFill="1" applyBorder="1"/>
    <xf numFmtId="0" fontId="5" fillId="0" borderId="0" xfId="0" applyFont="1" applyBorder="1" applyAlignment="1">
      <alignment horizontal="center"/>
    </xf>
    <xf numFmtId="0" fontId="0" fillId="0" borderId="0" xfId="0" applyBorder="1" applyAlignment="1">
      <alignment horizontal="right"/>
    </xf>
    <xf numFmtId="3" fontId="0" fillId="0" borderId="4" xfId="0" applyNumberFormat="1" applyBorder="1" applyAlignment="1">
      <alignment horizontal="right" indent="1"/>
    </xf>
    <xf numFmtId="0" fontId="0" fillId="0" borderId="16" xfId="0" applyBorder="1" applyAlignment="1">
      <alignment horizontal="right" indent="1"/>
    </xf>
    <xf numFmtId="3" fontId="31" fillId="0" borderId="29" xfId="4" applyNumberFormat="1" applyFont="1" applyBorder="1" applyAlignment="1">
      <alignment horizontal="right" indent="1"/>
    </xf>
    <xf numFmtId="3" fontId="31" fillId="0" borderId="10" xfId="4" applyNumberFormat="1" applyFont="1" applyBorder="1" applyAlignment="1">
      <alignment horizontal="right" indent="1"/>
    </xf>
    <xf numFmtId="3" fontId="31" fillId="0" borderId="2" xfId="4" applyNumberFormat="1" applyFont="1" applyBorder="1" applyAlignment="1">
      <alignment horizontal="right" indent="1"/>
    </xf>
    <xf numFmtId="3" fontId="31" fillId="0" borderId="4" xfId="4" applyNumberFormat="1" applyFont="1" applyBorder="1" applyAlignment="1">
      <alignment horizontal="right" indent="1"/>
    </xf>
    <xf numFmtId="3" fontId="2" fillId="0" borderId="2" xfId="0" applyNumberFormat="1" applyFont="1" applyBorder="1" applyAlignment="1">
      <alignment horizontal="right" indent="1"/>
    </xf>
    <xf numFmtId="3" fontId="2" fillId="0" borderId="4" xfId="0" applyNumberFormat="1" applyFont="1" applyBorder="1" applyAlignment="1">
      <alignment horizontal="right" indent="1"/>
    </xf>
    <xf numFmtId="3" fontId="2" fillId="0" borderId="30" xfId="0" applyNumberFormat="1" applyFont="1" applyBorder="1" applyAlignment="1">
      <alignment horizontal="right" indent="1"/>
    </xf>
    <xf numFmtId="0" fontId="0" fillId="0" borderId="0" xfId="0" applyAlignment="1">
      <alignment horizontal="right" indent="1"/>
    </xf>
    <xf numFmtId="0" fontId="5" fillId="3" borderId="47" xfId="0" applyFont="1" applyFill="1" applyBorder="1" applyAlignment="1">
      <alignment horizontal="right" indent="1"/>
    </xf>
    <xf numFmtId="0" fontId="5" fillId="3" borderId="30" xfId="0" applyFont="1" applyFill="1" applyBorder="1" applyAlignment="1">
      <alignment horizontal="right" indent="1"/>
    </xf>
    <xf numFmtId="0" fontId="5" fillId="3" borderId="23" xfId="0" applyFont="1" applyFill="1" applyBorder="1" applyAlignment="1">
      <alignment horizontal="right" indent="1"/>
    </xf>
    <xf numFmtId="165" fontId="0" fillId="0" borderId="30" xfId="0" applyNumberFormat="1" applyBorder="1" applyAlignment="1">
      <alignment horizontal="right" indent="1"/>
    </xf>
    <xf numFmtId="165" fontId="0" fillId="0" borderId="23" xfId="0" applyNumberFormat="1" applyBorder="1" applyAlignment="1">
      <alignment horizontal="right" indent="1"/>
    </xf>
    <xf numFmtId="0" fontId="18" fillId="0" borderId="0" xfId="0" applyFont="1"/>
    <xf numFmtId="0" fontId="2" fillId="3" borderId="48" xfId="0" applyFont="1" applyFill="1" applyBorder="1" applyAlignment="1">
      <alignment horizontal="left"/>
    </xf>
    <xf numFmtId="0" fontId="2" fillId="3" borderId="10" xfId="0" applyFont="1" applyFill="1" applyBorder="1"/>
    <xf numFmtId="0" fontId="2" fillId="3" borderId="60" xfId="0" applyFont="1" applyFill="1" applyBorder="1" applyAlignment="1">
      <alignment horizontal="left"/>
    </xf>
    <xf numFmtId="0" fontId="2" fillId="3" borderId="37" xfId="0" applyFont="1" applyFill="1" applyBorder="1"/>
    <xf numFmtId="0" fontId="32" fillId="0" borderId="0" xfId="0" applyFont="1"/>
    <xf numFmtId="0" fontId="34" fillId="0" borderId="0" xfId="0" applyFont="1"/>
    <xf numFmtId="164" fontId="0" fillId="0" borderId="36" xfId="2" applyNumberFormat="1" applyFont="1" applyBorder="1" applyAlignment="1">
      <alignment horizontal="right" indent="1"/>
    </xf>
    <xf numFmtId="165" fontId="2" fillId="0" borderId="2" xfId="0" applyNumberFormat="1" applyFont="1" applyBorder="1" applyAlignment="1">
      <alignment horizontal="right" indent="1"/>
    </xf>
    <xf numFmtId="0" fontId="2" fillId="3" borderId="77" xfId="0" applyFont="1" applyFill="1" applyBorder="1" applyAlignment="1">
      <alignment horizontal="center" vertical="center"/>
    </xf>
    <xf numFmtId="164" fontId="0" fillId="0" borderId="32" xfId="0" applyNumberFormat="1" applyBorder="1" applyAlignment="1">
      <alignment horizontal="center"/>
    </xf>
    <xf numFmtId="17" fontId="0" fillId="0" borderId="28" xfId="0" applyNumberFormat="1" applyBorder="1" applyAlignment="1">
      <alignment horizontal="center"/>
    </xf>
    <xf numFmtId="0" fontId="2" fillId="3" borderId="11" xfId="0" applyFont="1" applyFill="1" applyBorder="1" applyAlignment="1">
      <alignment horizontal="right"/>
    </xf>
    <xf numFmtId="3" fontId="20" fillId="0" borderId="0" xfId="0" applyNumberFormat="1" applyFont="1"/>
    <xf numFmtId="3" fontId="0" fillId="0" borderId="0" xfId="0" applyNumberFormat="1" applyBorder="1"/>
    <xf numFmtId="164" fontId="2" fillId="0" borderId="4" xfId="2" applyNumberFormat="1" applyFont="1" applyBorder="1" applyAlignment="1">
      <alignment horizontal="right" indent="1"/>
    </xf>
    <xf numFmtId="3" fontId="2" fillId="0" borderId="0" xfId="0" applyNumberFormat="1" applyFont="1"/>
    <xf numFmtId="164" fontId="2" fillId="0" borderId="26" xfId="2" applyNumberFormat="1" applyFont="1" applyBorder="1" applyAlignment="1">
      <alignment horizontal="right" indent="1"/>
    </xf>
    <xf numFmtId="3" fontId="31" fillId="0" borderId="34" xfId="0" applyNumberFormat="1" applyFont="1" applyFill="1" applyBorder="1" applyAlignment="1">
      <alignment vertical="center" wrapText="1"/>
    </xf>
    <xf numFmtId="1" fontId="0" fillId="0" borderId="58" xfId="0" applyNumberFormat="1" applyBorder="1" applyAlignment="1">
      <alignment horizontal="right" indent="1"/>
    </xf>
    <xf numFmtId="0" fontId="20" fillId="0" borderId="0" xfId="0" applyFont="1" applyFill="1" applyAlignment="1">
      <alignment horizontal="center"/>
    </xf>
    <xf numFmtId="3" fontId="0" fillId="0" borderId="3" xfId="0" applyNumberFormat="1" applyBorder="1"/>
    <xf numFmtId="3" fontId="2" fillId="0" borderId="37" xfId="0" applyNumberFormat="1" applyFont="1" applyBorder="1" applyAlignment="1">
      <alignment horizontal="right" indent="1"/>
    </xf>
    <xf numFmtId="3" fontId="2" fillId="0" borderId="23" xfId="0" applyNumberFormat="1" applyFont="1" applyBorder="1" applyAlignment="1">
      <alignment horizontal="right" indent="1"/>
    </xf>
    <xf numFmtId="164" fontId="2" fillId="0" borderId="9" xfId="0" applyNumberFormat="1" applyFont="1" applyBorder="1" applyAlignment="1">
      <alignment horizontal="center"/>
    </xf>
    <xf numFmtId="164" fontId="2" fillId="0" borderId="7" xfId="0" applyNumberFormat="1" applyFont="1" applyBorder="1" applyAlignment="1">
      <alignment horizontal="center"/>
    </xf>
    <xf numFmtId="3" fontId="31" fillId="0" borderId="12" xfId="0" applyNumberFormat="1" applyFont="1" applyFill="1" applyBorder="1" applyAlignment="1">
      <alignment horizontal="right" vertical="center" wrapText="1" indent="2"/>
    </xf>
    <xf numFmtId="0" fontId="2" fillId="0" borderId="33" xfId="0" applyFont="1" applyBorder="1" applyAlignment="1">
      <alignment horizontal="center"/>
    </xf>
    <xf numFmtId="0" fontId="28" fillId="0" borderId="0" xfId="0" applyFont="1" applyAlignment="1">
      <alignment horizontal="center"/>
    </xf>
    <xf numFmtId="3" fontId="31" fillId="0" borderId="12" xfId="0" applyNumberFormat="1" applyFont="1" applyFill="1" applyBorder="1" applyAlignment="1">
      <alignment vertical="center" wrapText="1"/>
    </xf>
    <xf numFmtId="3" fontId="2" fillId="0" borderId="9" xfId="0" applyNumberFormat="1" applyFont="1" applyBorder="1" applyAlignment="1">
      <alignment horizontal="right" indent="1"/>
    </xf>
    <xf numFmtId="10" fontId="0" fillId="0" borderId="0" xfId="0" applyNumberFormat="1"/>
    <xf numFmtId="0" fontId="2" fillId="3" borderId="44" xfId="0" applyFont="1" applyFill="1" applyBorder="1"/>
    <xf numFmtId="3" fontId="0" fillId="0" borderId="64" xfId="0" applyNumberFormat="1" applyBorder="1" applyAlignment="1">
      <alignment horizontal="right" indent="1"/>
    </xf>
    <xf numFmtId="165" fontId="0" fillId="0" borderId="35" xfId="0" applyNumberFormat="1" applyBorder="1" applyAlignment="1">
      <alignment horizontal="right" indent="1"/>
    </xf>
    <xf numFmtId="0" fontId="2" fillId="3" borderId="30" xfId="0" applyFont="1" applyFill="1" applyBorder="1" applyAlignment="1">
      <alignment horizontal="center" wrapText="1"/>
    </xf>
    <xf numFmtId="0" fontId="2" fillId="0" borderId="31" xfId="0" applyFont="1" applyFill="1" applyBorder="1"/>
    <xf numFmtId="3" fontId="2" fillId="0" borderId="57" xfId="0" applyNumberFormat="1" applyFont="1" applyBorder="1" applyAlignment="1">
      <alignment horizontal="right" indent="1"/>
    </xf>
    <xf numFmtId="0" fontId="2" fillId="0" borderId="0" xfId="0" applyFont="1" applyFill="1" applyBorder="1" applyAlignment="1">
      <alignment horizontal="center"/>
    </xf>
    <xf numFmtId="3" fontId="2" fillId="0" borderId="28" xfId="0" applyNumberFormat="1" applyFont="1" applyBorder="1" applyAlignment="1">
      <alignment horizontal="right" indent="1"/>
    </xf>
    <xf numFmtId="169" fontId="0" fillId="0" borderId="22" xfId="0" applyNumberFormat="1" applyBorder="1" applyAlignment="1">
      <alignment horizontal="right" indent="1"/>
    </xf>
    <xf numFmtId="169" fontId="0" fillId="0" borderId="17" xfId="0" applyNumberFormat="1" applyBorder="1" applyAlignment="1">
      <alignment horizontal="right" indent="1"/>
    </xf>
    <xf numFmtId="165" fontId="0" fillId="0" borderId="9" xfId="0" applyNumberFormat="1" applyBorder="1" applyAlignment="1">
      <alignment horizontal="right" indent="1"/>
    </xf>
    <xf numFmtId="0" fontId="2" fillId="0" borderId="9" xfId="0" applyFont="1" applyBorder="1" applyAlignment="1">
      <alignment horizontal="right" indent="1"/>
    </xf>
    <xf numFmtId="165" fontId="0" fillId="0" borderId="4" xfId="0" applyNumberFormat="1" applyBorder="1" applyAlignment="1">
      <alignment horizontal="right" indent="1"/>
    </xf>
    <xf numFmtId="165" fontId="0" fillId="0" borderId="26" xfId="0" applyNumberFormat="1" applyBorder="1" applyAlignment="1">
      <alignment horizontal="right" indent="1"/>
    </xf>
    <xf numFmtId="3" fontId="2" fillId="0" borderId="7" xfId="0" applyNumberFormat="1" applyFont="1" applyBorder="1" applyAlignment="1">
      <alignment horizontal="right" indent="1"/>
    </xf>
    <xf numFmtId="164" fontId="2" fillId="0" borderId="44" xfId="0" applyNumberFormat="1" applyFont="1" applyBorder="1" applyAlignment="1">
      <alignment horizontal="center"/>
    </xf>
    <xf numFmtId="3" fontId="2" fillId="0" borderId="34" xfId="0" applyNumberFormat="1" applyFont="1" applyBorder="1" applyAlignment="1">
      <alignment horizontal="right" indent="1"/>
    </xf>
    <xf numFmtId="0" fontId="2" fillId="3" borderId="65" xfId="0" applyFont="1" applyFill="1" applyBorder="1" applyAlignment="1">
      <alignment horizontal="center"/>
    </xf>
    <xf numFmtId="3" fontId="2" fillId="0" borderId="41" xfId="0" applyNumberFormat="1" applyFont="1" applyBorder="1" applyAlignment="1">
      <alignment horizontal="right" indent="1"/>
    </xf>
    <xf numFmtId="10" fontId="0" fillId="0" borderId="0" xfId="2" applyNumberFormat="1" applyFont="1"/>
    <xf numFmtId="0" fontId="4" fillId="0" borderId="0" xfId="5" applyFont="1"/>
    <xf numFmtId="0" fontId="2" fillId="0" borderId="0" xfId="5" applyFont="1"/>
    <xf numFmtId="0" fontId="9" fillId="0" borderId="0" xfId="5" applyFont="1" applyFill="1"/>
    <xf numFmtId="0" fontId="2" fillId="0" borderId="0" xfId="5" applyFont="1" applyAlignment="1">
      <alignment horizontal="center"/>
    </xf>
    <xf numFmtId="0" fontId="9" fillId="0" borderId="0" xfId="9" applyFont="1" applyFill="1" applyBorder="1" applyAlignment="1">
      <alignment vertical="center"/>
    </xf>
    <xf numFmtId="0" fontId="2" fillId="3" borderId="67" xfId="9" applyFont="1" applyFill="1" applyBorder="1" applyAlignment="1">
      <alignment horizontal="right"/>
    </xf>
    <xf numFmtId="164" fontId="2" fillId="0" borderId="24" xfId="2" applyNumberFormat="1" applyFont="1" applyFill="1" applyBorder="1" applyAlignment="1">
      <alignment horizontal="right" indent="1"/>
    </xf>
    <xf numFmtId="164" fontId="2" fillId="0" borderId="28" xfId="2" applyNumberFormat="1" applyFont="1" applyFill="1" applyBorder="1" applyAlignment="1">
      <alignment horizontal="right" indent="1"/>
    </xf>
    <xf numFmtId="164" fontId="2" fillId="0" borderId="35" xfId="2" applyNumberFormat="1" applyFont="1" applyFill="1" applyBorder="1" applyAlignment="1">
      <alignment horizontal="right" indent="1"/>
    </xf>
    <xf numFmtId="164" fontId="2" fillId="0" borderId="76" xfId="2" applyNumberFormat="1" applyFont="1" applyFill="1" applyBorder="1" applyAlignment="1">
      <alignment horizontal="right" indent="1"/>
    </xf>
    <xf numFmtId="0" fontId="2" fillId="3" borderId="24" xfId="9" applyFont="1" applyFill="1" applyBorder="1" applyAlignment="1">
      <alignment horizontal="center" vertical="center" wrapText="1"/>
    </xf>
    <xf numFmtId="164" fontId="2" fillId="0" borderId="36" xfId="2" applyNumberFormat="1" applyFont="1" applyFill="1" applyBorder="1" applyAlignment="1">
      <alignment horizontal="right" indent="1"/>
    </xf>
    <xf numFmtId="164" fontId="2" fillId="0" borderId="78" xfId="2" applyNumberFormat="1" applyFont="1" applyFill="1" applyBorder="1" applyAlignment="1">
      <alignment horizontal="right" indent="1"/>
    </xf>
    <xf numFmtId="0" fontId="23" fillId="0" borderId="0" xfId="9" applyFont="1" applyFill="1" applyBorder="1" applyAlignment="1">
      <alignment vertical="center"/>
    </xf>
    <xf numFmtId="3" fontId="2" fillId="0" borderId="0" xfId="5" applyNumberFormat="1" applyFont="1" applyBorder="1" applyAlignment="1">
      <alignment horizontal="right" indent="1"/>
    </xf>
    <xf numFmtId="0" fontId="2" fillId="0" borderId="0" xfId="5" applyFont="1" applyBorder="1"/>
    <xf numFmtId="0" fontId="2" fillId="0" borderId="0" xfId="5" applyFont="1" applyAlignment="1">
      <alignment vertical="top"/>
    </xf>
    <xf numFmtId="0" fontId="2" fillId="3" borderId="69" xfId="9" applyFont="1" applyFill="1" applyBorder="1" applyAlignment="1">
      <alignment horizontal="right"/>
    </xf>
    <xf numFmtId="0" fontId="2" fillId="3" borderId="63" xfId="9" applyFont="1" applyFill="1" applyBorder="1" applyAlignment="1">
      <alignment horizontal="right"/>
    </xf>
    <xf numFmtId="3" fontId="2" fillId="0" borderId="41" xfId="2" applyNumberFormat="1" applyFont="1" applyFill="1" applyBorder="1" applyAlignment="1">
      <alignment horizontal="right" indent="1"/>
    </xf>
    <xf numFmtId="3" fontId="2" fillId="0" borderId="8" xfId="2" applyNumberFormat="1" applyFont="1" applyFill="1" applyBorder="1" applyAlignment="1">
      <alignment horizontal="right" indent="1"/>
    </xf>
    <xf numFmtId="3" fontId="2" fillId="0" borderId="9" xfId="2" applyNumberFormat="1" applyFont="1" applyFill="1" applyBorder="1" applyAlignment="1">
      <alignment horizontal="right" indent="1"/>
    </xf>
    <xf numFmtId="3" fontId="2" fillId="0" borderId="12" xfId="2" applyNumberFormat="1" applyFont="1" applyFill="1" applyBorder="1" applyAlignment="1">
      <alignment horizontal="right" indent="1"/>
    </xf>
    <xf numFmtId="3" fontId="2" fillId="0" borderId="6" xfId="2" applyNumberFormat="1" applyFont="1" applyFill="1" applyBorder="1" applyAlignment="1">
      <alignment horizontal="right" indent="1"/>
    </xf>
    <xf numFmtId="3" fontId="2" fillId="0" borderId="22" xfId="2" applyNumberFormat="1" applyFont="1" applyFill="1" applyBorder="1" applyAlignment="1">
      <alignment horizontal="right" indent="1"/>
    </xf>
    <xf numFmtId="3" fontId="2" fillId="0" borderId="11" xfId="2" applyNumberFormat="1" applyFont="1" applyFill="1" applyBorder="1" applyAlignment="1">
      <alignment horizontal="right" indent="1"/>
    </xf>
    <xf numFmtId="164" fontId="2" fillId="0" borderId="74" xfId="0" applyNumberFormat="1" applyFont="1" applyBorder="1" applyAlignment="1">
      <alignment horizontal="center"/>
    </xf>
    <xf numFmtId="164" fontId="0" fillId="0" borderId="3" xfId="2" applyNumberFormat="1" applyFont="1" applyBorder="1"/>
    <xf numFmtId="3" fontId="2" fillId="0" borderId="72" xfId="2" applyNumberFormat="1" applyFont="1" applyFill="1" applyBorder="1" applyAlignment="1">
      <alignment horizontal="right" indent="1"/>
    </xf>
    <xf numFmtId="3" fontId="2" fillId="0" borderId="62" xfId="2" applyNumberFormat="1" applyFont="1" applyFill="1" applyBorder="1" applyAlignment="1">
      <alignment horizontal="right" indent="1"/>
    </xf>
    <xf numFmtId="3" fontId="2" fillId="0" borderId="30" xfId="2" applyNumberFormat="1" applyFont="1" applyFill="1" applyBorder="1" applyAlignment="1">
      <alignment horizontal="right" indent="1"/>
    </xf>
    <xf numFmtId="3" fontId="2" fillId="0" borderId="16" xfId="2" applyNumberFormat="1" applyFont="1" applyFill="1" applyBorder="1" applyAlignment="1">
      <alignment horizontal="right" indent="1"/>
    </xf>
    <xf numFmtId="0" fontId="2" fillId="0" borderId="35" xfId="0" applyFont="1" applyBorder="1" applyAlignment="1">
      <alignment horizontal="center"/>
    </xf>
    <xf numFmtId="0" fontId="4" fillId="4" borderId="9" xfId="5" applyFont="1" applyFill="1" applyBorder="1" applyAlignment="1">
      <alignment horizontal="center"/>
    </xf>
    <xf numFmtId="0" fontId="2" fillId="0" borderId="0" xfId="5" applyFont="1" applyAlignment="1">
      <alignment vertical="center"/>
    </xf>
    <xf numFmtId="0" fontId="2" fillId="0" borderId="0" xfId="5" applyFont="1" applyAlignment="1">
      <alignment horizontal="left"/>
    </xf>
    <xf numFmtId="0" fontId="0" fillId="3" borderId="63" xfId="0" applyFont="1" applyFill="1" applyBorder="1" applyAlignment="1">
      <alignment horizontal="right"/>
    </xf>
    <xf numFmtId="164" fontId="2" fillId="0" borderId="57" xfId="2" applyNumberFormat="1" applyFont="1" applyFill="1" applyBorder="1" applyAlignment="1">
      <alignment horizontal="right" indent="1"/>
    </xf>
    <xf numFmtId="164" fontId="2" fillId="0" borderId="18" xfId="2" applyNumberFormat="1" applyFont="1" applyFill="1" applyBorder="1" applyAlignment="1">
      <alignment horizontal="right" indent="1"/>
    </xf>
    <xf numFmtId="0" fontId="18" fillId="3" borderId="70" xfId="0" applyFont="1" applyFill="1" applyBorder="1" applyAlignment="1">
      <alignment horizontal="right"/>
    </xf>
    <xf numFmtId="164" fontId="18" fillId="0" borderId="71" xfId="2" applyNumberFormat="1" applyFont="1" applyFill="1" applyBorder="1" applyAlignment="1">
      <alignment horizontal="right" indent="1"/>
    </xf>
    <xf numFmtId="164" fontId="18" fillId="0" borderId="36" xfId="2" applyNumberFormat="1" applyFont="1" applyFill="1" applyBorder="1" applyAlignment="1">
      <alignment horizontal="right" indent="1"/>
    </xf>
    <xf numFmtId="0" fontId="2" fillId="0" borderId="31" xfId="0" applyFont="1" applyBorder="1"/>
    <xf numFmtId="0" fontId="2" fillId="3" borderId="56" xfId="9" applyFont="1" applyFill="1" applyBorder="1" applyAlignment="1">
      <alignment horizontal="center" vertical="center" wrapText="1"/>
    </xf>
    <xf numFmtId="0" fontId="2" fillId="3" borderId="30" xfId="9" applyFont="1" applyFill="1" applyBorder="1" applyAlignment="1">
      <alignment horizontal="center" vertical="center" wrapText="1"/>
    </xf>
    <xf numFmtId="0" fontId="2" fillId="3" borderId="73" xfId="9" applyFont="1" applyFill="1" applyBorder="1" applyAlignment="1">
      <alignment horizontal="right"/>
    </xf>
    <xf numFmtId="0" fontId="2" fillId="3" borderId="56" xfId="9" applyFont="1" applyFill="1" applyBorder="1" applyAlignment="1">
      <alignment horizontal="right"/>
    </xf>
    <xf numFmtId="164" fontId="2" fillId="3" borderId="45" xfId="2" applyNumberFormat="1" applyFont="1" applyFill="1" applyBorder="1" applyAlignment="1">
      <alignment horizontal="right" indent="1"/>
    </xf>
    <xf numFmtId="0" fontId="2" fillId="3" borderId="24" xfId="0" applyFont="1" applyFill="1" applyBorder="1" applyAlignment="1">
      <alignment horizontal="center" wrapText="1"/>
    </xf>
    <xf numFmtId="0" fontId="20" fillId="3" borderId="48" xfId="0" applyFont="1" applyFill="1" applyBorder="1" applyAlignment="1">
      <alignment vertical="center"/>
    </xf>
    <xf numFmtId="0" fontId="20" fillId="3" borderId="50" xfId="0" applyFont="1" applyFill="1" applyBorder="1" applyAlignment="1">
      <alignment vertical="center"/>
    </xf>
    <xf numFmtId="0" fontId="20" fillId="3" borderId="49" xfId="0" applyFont="1" applyFill="1" applyBorder="1" applyAlignment="1">
      <alignment vertical="center"/>
    </xf>
    <xf numFmtId="0" fontId="20" fillId="3" borderId="58" xfId="0" applyFont="1" applyFill="1" applyBorder="1" applyAlignment="1">
      <alignment vertical="center"/>
    </xf>
    <xf numFmtId="0" fontId="0" fillId="0" borderId="0" xfId="0" applyFill="1" applyAlignment="1">
      <alignment vertical="center"/>
    </xf>
    <xf numFmtId="0" fontId="25" fillId="3" borderId="49" xfId="0" applyFont="1" applyFill="1" applyBorder="1" applyAlignment="1">
      <alignment vertical="center"/>
    </xf>
    <xf numFmtId="0" fontId="20" fillId="3" borderId="71" xfId="0" applyFont="1" applyFill="1" applyBorder="1" applyAlignment="1">
      <alignment vertical="center"/>
    </xf>
    <xf numFmtId="0" fontId="4" fillId="3" borderId="47" xfId="0" applyFont="1" applyFill="1" applyBorder="1" applyAlignment="1">
      <alignment vertical="center"/>
    </xf>
    <xf numFmtId="0" fontId="20" fillId="3" borderId="54" xfId="0" applyFont="1" applyFill="1" applyBorder="1" applyAlignment="1">
      <alignment vertical="center"/>
    </xf>
    <xf numFmtId="3" fontId="0" fillId="0" borderId="34" xfId="0" applyNumberFormat="1" applyBorder="1" applyAlignment="1">
      <alignment horizontal="right" vertical="center" indent="1"/>
    </xf>
    <xf numFmtId="3" fontId="0" fillId="0" borderId="9" xfId="0" applyNumberFormat="1" applyBorder="1" applyAlignment="1">
      <alignment horizontal="right" vertical="center" indent="1"/>
    </xf>
    <xf numFmtId="3" fontId="0" fillId="0" borderId="2" xfId="0" applyNumberFormat="1" applyBorder="1" applyAlignment="1">
      <alignment horizontal="right" vertical="center" indent="1"/>
    </xf>
    <xf numFmtId="3" fontId="0" fillId="0" borderId="30" xfId="0" applyNumberFormat="1" applyBorder="1" applyAlignment="1">
      <alignment horizontal="right" vertical="center" indent="1"/>
    </xf>
    <xf numFmtId="164" fontId="0" fillId="0" borderId="45" xfId="2" applyNumberFormat="1" applyFont="1" applyBorder="1" applyAlignment="1">
      <alignment horizontal="right" vertical="center" indent="1"/>
    </xf>
    <xf numFmtId="164" fontId="0" fillId="0" borderId="28" xfId="2" applyNumberFormat="1" applyFont="1" applyBorder="1" applyAlignment="1">
      <alignment horizontal="right" vertical="center" indent="1"/>
    </xf>
    <xf numFmtId="164" fontId="0" fillId="0" borderId="24" xfId="2" applyNumberFormat="1" applyFont="1" applyBorder="1" applyAlignment="1">
      <alignment horizontal="right" vertical="center" indent="1"/>
    </xf>
    <xf numFmtId="0" fontId="2" fillId="3" borderId="73" xfId="0" applyFont="1" applyFill="1" applyBorder="1" applyAlignment="1">
      <alignment horizontal="right"/>
    </xf>
    <xf numFmtId="164" fontId="2" fillId="0" borderId="66" xfId="2" applyNumberFormat="1" applyFont="1" applyFill="1" applyBorder="1" applyAlignment="1">
      <alignment horizontal="right" indent="1"/>
    </xf>
    <xf numFmtId="0" fontId="2" fillId="3" borderId="63" xfId="0" applyFont="1" applyFill="1" applyBorder="1" applyAlignment="1">
      <alignment horizontal="right"/>
    </xf>
    <xf numFmtId="0" fontId="0" fillId="3" borderId="79" xfId="0" applyFont="1" applyFill="1" applyBorder="1" applyAlignment="1">
      <alignment horizontal="right"/>
    </xf>
    <xf numFmtId="164" fontId="2" fillId="0" borderId="68" xfId="2" applyNumberFormat="1" applyFont="1" applyFill="1" applyBorder="1" applyAlignment="1">
      <alignment horizontal="right" indent="1"/>
    </xf>
    <xf numFmtId="0" fontId="18" fillId="3" borderId="64" xfId="0" applyFont="1" applyFill="1" applyBorder="1" applyAlignment="1">
      <alignment horizontal="right"/>
    </xf>
    <xf numFmtId="164" fontId="18" fillId="0" borderId="51" xfId="2" applyNumberFormat="1" applyFont="1" applyFill="1" applyBorder="1" applyAlignment="1">
      <alignment horizontal="right" indent="1"/>
    </xf>
    <xf numFmtId="164" fontId="18" fillId="0" borderId="21" xfId="2" applyNumberFormat="1" applyFont="1" applyFill="1" applyBorder="1" applyAlignment="1">
      <alignment horizontal="right" indent="1"/>
    </xf>
    <xf numFmtId="0" fontId="2" fillId="3" borderId="32" xfId="0" applyFont="1" applyFill="1" applyBorder="1"/>
    <xf numFmtId="0" fontId="38" fillId="0" borderId="0" xfId="0" applyFont="1"/>
    <xf numFmtId="49" fontId="2" fillId="3" borderId="49" xfId="9" applyNumberFormat="1" applyFont="1" applyFill="1" applyBorder="1" applyAlignment="1">
      <alignment horizontal="right"/>
    </xf>
    <xf numFmtId="49" fontId="2" fillId="3" borderId="3" xfId="9" applyNumberFormat="1" applyFont="1" applyFill="1" applyBorder="1" applyAlignment="1">
      <alignment horizontal="right"/>
    </xf>
    <xf numFmtId="49" fontId="2" fillId="3" borderId="69" xfId="9" applyNumberFormat="1" applyFont="1" applyFill="1" applyBorder="1" applyAlignment="1">
      <alignment horizontal="right"/>
    </xf>
    <xf numFmtId="49" fontId="2" fillId="3" borderId="61" xfId="9" applyNumberFormat="1" applyFont="1" applyFill="1" applyBorder="1" applyAlignment="1">
      <alignment horizontal="right"/>
    </xf>
    <xf numFmtId="0" fontId="36" fillId="0" borderId="0" xfId="0" applyFont="1" applyAlignment="1">
      <alignment horizontal="center"/>
    </xf>
    <xf numFmtId="0" fontId="37" fillId="0" borderId="0" xfId="0" applyFont="1" applyAlignment="1">
      <alignment horizontal="center"/>
    </xf>
    <xf numFmtId="0" fontId="35" fillId="0" borderId="0" xfId="0" applyFont="1" applyAlignment="1">
      <alignment horizontal="center"/>
    </xf>
    <xf numFmtId="0" fontId="33" fillId="0" borderId="0" xfId="0" applyFont="1" applyAlignment="1">
      <alignment horizontal="center"/>
    </xf>
    <xf numFmtId="168" fontId="34" fillId="0" borderId="0" xfId="0" applyNumberFormat="1" applyFont="1" applyAlignment="1">
      <alignment horizontal="center"/>
    </xf>
    <xf numFmtId="0" fontId="5" fillId="3" borderId="16" xfId="0" applyFont="1" applyFill="1" applyBorder="1" applyAlignment="1">
      <alignment horizontal="left"/>
    </xf>
    <xf numFmtId="0" fontId="0" fillId="0" borderId="16" xfId="0" applyBorder="1" applyAlignment="1"/>
    <xf numFmtId="0" fontId="0" fillId="0" borderId="23" xfId="0" applyBorder="1" applyAlignment="1"/>
    <xf numFmtId="0" fontId="2" fillId="0" borderId="33" xfId="0" applyFont="1" applyBorder="1" applyAlignment="1">
      <alignment vertical="top" wrapText="1"/>
    </xf>
    <xf numFmtId="0" fontId="2" fillId="0" borderId="31" xfId="0" applyFont="1" applyBorder="1" applyAlignment="1">
      <alignment vertical="top" wrapText="1"/>
    </xf>
    <xf numFmtId="0" fontId="2" fillId="0" borderId="31" xfId="0" applyFont="1" applyBorder="1" applyAlignment="1">
      <alignment wrapText="1"/>
    </xf>
    <xf numFmtId="0" fontId="2" fillId="0" borderId="10" xfId="0" applyFont="1" applyBorder="1" applyAlignment="1">
      <alignment wrapText="1"/>
    </xf>
    <xf numFmtId="0" fontId="5" fillId="3" borderId="16" xfId="0" applyFont="1" applyFill="1" applyBorder="1" applyAlignment="1"/>
    <xf numFmtId="0" fontId="2" fillId="0" borderId="10" xfId="0" applyFont="1" applyBorder="1" applyAlignment="1">
      <alignment vertical="top" wrapText="1"/>
    </xf>
    <xf numFmtId="49" fontId="5" fillId="3" borderId="7" xfId="0" applyNumberFormat="1" applyFont="1" applyFill="1" applyBorder="1" applyAlignment="1">
      <alignment horizontal="center"/>
    </xf>
    <xf numFmtId="49" fontId="0" fillId="0" borderId="26" xfId="0" applyNumberFormat="1" applyBorder="1" applyAlignment="1">
      <alignment horizontal="center"/>
    </xf>
    <xf numFmtId="49" fontId="5" fillId="3" borderId="44" xfId="0" applyNumberFormat="1" applyFont="1" applyFill="1" applyBorder="1" applyAlignment="1">
      <alignment horizontal="center"/>
    </xf>
    <xf numFmtId="49" fontId="0" fillId="0" borderId="13" xfId="0" applyNumberFormat="1" applyBorder="1" applyAlignment="1">
      <alignment horizontal="center"/>
    </xf>
    <xf numFmtId="0" fontId="2" fillId="3" borderId="47" xfId="0" applyFont="1" applyFill="1" applyBorder="1" applyAlignment="1">
      <alignment horizontal="left"/>
    </xf>
    <xf numFmtId="0" fontId="2" fillId="3" borderId="54" xfId="0" applyFont="1" applyFill="1" applyBorder="1" applyAlignment="1">
      <alignment horizontal="left"/>
    </xf>
    <xf numFmtId="0" fontId="13" fillId="0" borderId="0" xfId="0" applyFont="1" applyFill="1" applyBorder="1" applyAlignment="1">
      <alignment horizontal="center"/>
    </xf>
    <xf numFmtId="49" fontId="20" fillId="3" borderId="32" xfId="0" applyNumberFormat="1" applyFont="1" applyFill="1" applyBorder="1" applyAlignment="1">
      <alignment horizontal="center"/>
    </xf>
    <xf numFmtId="49" fontId="0" fillId="0" borderId="19" xfId="0" applyNumberFormat="1" applyBorder="1" applyAlignment="1">
      <alignment horizontal="center"/>
    </xf>
    <xf numFmtId="0" fontId="18" fillId="0" borderId="7" xfId="0" applyFont="1" applyFill="1" applyBorder="1" applyAlignment="1">
      <alignment horizontal="center" vertical="top" wrapText="1"/>
    </xf>
    <xf numFmtId="0" fontId="18" fillId="0" borderId="8" xfId="0" applyFont="1" applyFill="1" applyBorder="1" applyAlignment="1">
      <alignment horizontal="center" vertical="top" wrapText="1"/>
    </xf>
    <xf numFmtId="0" fontId="18" fillId="0" borderId="58" xfId="0" applyFont="1" applyFill="1" applyBorder="1" applyAlignment="1">
      <alignment horizontal="center" vertical="top" wrapText="1"/>
    </xf>
    <xf numFmtId="0" fontId="6" fillId="0" borderId="44" xfId="0" applyFont="1" applyBorder="1" applyAlignment="1">
      <alignment horizontal="center" wrapText="1"/>
    </xf>
    <xf numFmtId="0" fontId="0" fillId="0" borderId="6" xfId="0" applyBorder="1" applyAlignment="1">
      <alignment wrapText="1"/>
    </xf>
    <xf numFmtId="0" fontId="0" fillId="0" borderId="13" xfId="0" applyBorder="1" applyAlignment="1">
      <alignment wrapText="1"/>
    </xf>
    <xf numFmtId="0" fontId="31" fillId="0" borderId="7" xfId="0" applyFont="1" applyBorder="1" applyAlignment="1">
      <alignment horizontal="left" wrapText="1"/>
    </xf>
    <xf numFmtId="0" fontId="0" fillId="0" borderId="8" xfId="0" applyBorder="1" applyAlignment="1">
      <alignment wrapText="1"/>
    </xf>
    <xf numFmtId="0" fontId="0" fillId="0" borderId="26" xfId="0" applyBorder="1" applyAlignment="1">
      <alignment wrapText="1"/>
    </xf>
    <xf numFmtId="0" fontId="5" fillId="3" borderId="7" xfId="0" applyFont="1" applyFill="1" applyBorder="1" applyAlignment="1">
      <alignment horizontal="center" vertical="center" wrapText="1"/>
    </xf>
    <xf numFmtId="0" fontId="0" fillId="0" borderId="8" xfId="0" applyBorder="1" applyAlignment="1"/>
    <xf numFmtId="0" fontId="0" fillId="0" borderId="26" xfId="0" applyBorder="1" applyAlignment="1"/>
    <xf numFmtId="0" fontId="0" fillId="0" borderId="74" xfId="0" applyBorder="1" applyAlignment="1"/>
    <xf numFmtId="0" fontId="0" fillId="0" borderId="62" xfId="0" applyBorder="1" applyAlignment="1"/>
    <xf numFmtId="0" fontId="0" fillId="0" borderId="43" xfId="0" applyBorder="1" applyAlignment="1"/>
    <xf numFmtId="0" fontId="5" fillId="3" borderId="5" xfId="0" applyFont="1" applyFill="1" applyBorder="1" applyAlignment="1"/>
    <xf numFmtId="0" fontId="0" fillId="0" borderId="5" xfId="0" applyBorder="1" applyAlignment="1"/>
    <xf numFmtId="0" fontId="0" fillId="0" borderId="19" xfId="0" applyBorder="1" applyAlignment="1"/>
    <xf numFmtId="0" fontId="31" fillId="0" borderId="7" xfId="0" applyFont="1" applyBorder="1" applyAlignment="1">
      <alignment horizontal="left" vertical="center" wrapText="1"/>
    </xf>
    <xf numFmtId="0" fontId="2" fillId="0" borderId="0" xfId="0" applyFont="1" applyAlignment="1">
      <alignment vertical="center" wrapText="1"/>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center" vertical="center" wrapText="1"/>
    </xf>
  </cellXfs>
  <cellStyles count="10">
    <cellStyle name="Lien hypertexte" xfId="1" builtinId="8"/>
    <cellStyle name="Milliers" xfId="4" builtinId="3"/>
    <cellStyle name="Milliers 2" xfId="8"/>
    <cellStyle name="Normal" xfId="0" builtinId="0"/>
    <cellStyle name="Normal 2" xfId="3"/>
    <cellStyle name="Normal 2 2" xfId="7"/>
    <cellStyle name="Normal 2 3" xfId="6"/>
    <cellStyle name="Normal 3" xfId="9"/>
    <cellStyle name="Normal 4" xfId="5"/>
    <cellStyle name="Pourcentage" xfId="2" builtinId="5"/>
  </cellStyles>
  <dxfs count="0"/>
  <tableStyles count="0" defaultTableStyle="TableStyleMedium9" defaultPivotStyle="PivotStyleLight16"/>
  <colors>
    <mruColors>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782752</xdr:colOff>
      <xdr:row>17</xdr:row>
      <xdr:rowOff>41266</xdr:rowOff>
    </xdr:from>
    <xdr:ext cx="457200" cy="424929"/>
    <xdr:sp macro="" textlink="">
      <xdr:nvSpPr>
        <xdr:cNvPr id="13" name="ZoneTexte 12"/>
        <xdr:cNvSpPr txBox="1"/>
      </xdr:nvSpPr>
      <xdr:spPr>
        <a:xfrm rot="1862327">
          <a:off x="7338193" y="2831531"/>
          <a:ext cx="457200" cy="42492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sqref="A1:M34"/>
    </sheetView>
  </sheetViews>
  <sheetFormatPr baseColWidth="10" defaultRowHeight="12.75" x14ac:dyDescent="0.2"/>
  <sheetData>
    <row r="1" spans="1:13" x14ac:dyDescent="0.2">
      <c r="A1" s="641" t="s">
        <v>476</v>
      </c>
      <c r="B1" s="641"/>
      <c r="C1" s="641"/>
      <c r="D1" s="641"/>
      <c r="E1" s="641"/>
      <c r="F1" s="641"/>
      <c r="G1" s="641"/>
      <c r="H1" s="641"/>
      <c r="I1" s="641"/>
      <c r="J1" s="641"/>
      <c r="K1" s="641"/>
      <c r="L1" s="641"/>
      <c r="M1" s="641"/>
    </row>
    <row r="2" spans="1:13" x14ac:dyDescent="0.2">
      <c r="A2" s="641"/>
      <c r="B2" s="641"/>
      <c r="C2" s="641"/>
      <c r="D2" s="641"/>
      <c r="E2" s="641"/>
      <c r="F2" s="641"/>
      <c r="G2" s="641"/>
      <c r="H2" s="641"/>
      <c r="I2" s="641"/>
      <c r="J2" s="641"/>
      <c r="K2" s="641"/>
      <c r="L2" s="641"/>
      <c r="M2" s="641"/>
    </row>
    <row r="3" spans="1:13" x14ac:dyDescent="0.2">
      <c r="A3" s="641"/>
      <c r="B3" s="641"/>
      <c r="C3" s="641"/>
      <c r="D3" s="641"/>
      <c r="E3" s="641"/>
      <c r="F3" s="641"/>
      <c r="G3" s="641"/>
      <c r="H3" s="641"/>
      <c r="I3" s="641"/>
      <c r="J3" s="641"/>
      <c r="K3" s="641"/>
      <c r="L3" s="641"/>
      <c r="M3" s="641"/>
    </row>
    <row r="4" spans="1:13" x14ac:dyDescent="0.2">
      <c r="A4" s="641"/>
      <c r="B4" s="641"/>
      <c r="C4" s="641"/>
      <c r="D4" s="641"/>
      <c r="E4" s="641"/>
      <c r="F4" s="641"/>
      <c r="G4" s="641"/>
      <c r="H4" s="641"/>
      <c r="I4" s="641"/>
      <c r="J4" s="641"/>
      <c r="K4" s="641"/>
      <c r="L4" s="641"/>
      <c r="M4" s="641"/>
    </row>
    <row r="5" spans="1:13" x14ac:dyDescent="0.2">
      <c r="A5" s="641"/>
      <c r="B5" s="641"/>
      <c r="C5" s="641"/>
      <c r="D5" s="641"/>
      <c r="E5" s="641"/>
      <c r="F5" s="641"/>
      <c r="G5" s="641"/>
      <c r="H5" s="641"/>
      <c r="I5" s="641"/>
      <c r="J5" s="641"/>
      <c r="K5" s="641"/>
      <c r="L5" s="641"/>
      <c r="M5" s="641"/>
    </row>
    <row r="6" spans="1:13" x14ac:dyDescent="0.2">
      <c r="A6" s="641"/>
      <c r="B6" s="641"/>
      <c r="C6" s="641"/>
      <c r="D6" s="641"/>
      <c r="E6" s="641"/>
      <c r="F6" s="641"/>
      <c r="G6" s="641"/>
      <c r="H6" s="641"/>
      <c r="I6" s="641"/>
      <c r="J6" s="641"/>
      <c r="K6" s="641"/>
      <c r="L6" s="641"/>
      <c r="M6" s="641"/>
    </row>
    <row r="7" spans="1:13" x14ac:dyDescent="0.2">
      <c r="A7" s="641"/>
      <c r="B7" s="641"/>
      <c r="C7" s="641"/>
      <c r="D7" s="641"/>
      <c r="E7" s="641"/>
      <c r="F7" s="641"/>
      <c r="G7" s="641"/>
      <c r="H7" s="641"/>
      <c r="I7" s="641"/>
      <c r="J7" s="641"/>
      <c r="K7" s="641"/>
      <c r="L7" s="641"/>
      <c r="M7" s="641"/>
    </row>
    <row r="8" spans="1:13" x14ac:dyDescent="0.2">
      <c r="A8" s="641"/>
      <c r="B8" s="641"/>
      <c r="C8" s="641"/>
      <c r="D8" s="641"/>
      <c r="E8" s="641"/>
      <c r="F8" s="641"/>
      <c r="G8" s="641"/>
      <c r="H8" s="641"/>
      <c r="I8" s="641"/>
      <c r="J8" s="641"/>
      <c r="K8" s="641"/>
      <c r="L8" s="641"/>
      <c r="M8" s="641"/>
    </row>
    <row r="9" spans="1:13" x14ac:dyDescent="0.2">
      <c r="A9" s="641"/>
      <c r="B9" s="641"/>
      <c r="C9" s="641"/>
      <c r="D9" s="641"/>
      <c r="E9" s="641"/>
      <c r="F9" s="641"/>
      <c r="G9" s="641"/>
      <c r="H9" s="641"/>
      <c r="I9" s="641"/>
      <c r="J9" s="641"/>
      <c r="K9" s="641"/>
      <c r="L9" s="641"/>
      <c r="M9" s="641"/>
    </row>
    <row r="10" spans="1:13" x14ac:dyDescent="0.2">
      <c r="A10" s="641"/>
      <c r="B10" s="641"/>
      <c r="C10" s="641"/>
      <c r="D10" s="641"/>
      <c r="E10" s="641"/>
      <c r="F10" s="641"/>
      <c r="G10" s="641"/>
      <c r="H10" s="641"/>
      <c r="I10" s="641"/>
      <c r="J10" s="641"/>
      <c r="K10" s="641"/>
      <c r="L10" s="641"/>
      <c r="M10" s="641"/>
    </row>
    <row r="11" spans="1:13" x14ac:dyDescent="0.2">
      <c r="A11" s="641"/>
      <c r="B11" s="641"/>
      <c r="C11" s="641"/>
      <c r="D11" s="641"/>
      <c r="E11" s="641"/>
      <c r="F11" s="641"/>
      <c r="G11" s="641"/>
      <c r="H11" s="641"/>
      <c r="I11" s="641"/>
      <c r="J11" s="641"/>
      <c r="K11" s="641"/>
      <c r="L11" s="641"/>
      <c r="M11" s="641"/>
    </row>
    <row r="12" spans="1:13" x14ac:dyDescent="0.2">
      <c r="A12" s="641"/>
      <c r="B12" s="641"/>
      <c r="C12" s="641"/>
      <c r="D12" s="641"/>
      <c r="E12" s="641"/>
      <c r="F12" s="641"/>
      <c r="G12" s="641"/>
      <c r="H12" s="641"/>
      <c r="I12" s="641"/>
      <c r="J12" s="641"/>
      <c r="K12" s="641"/>
      <c r="L12" s="641"/>
      <c r="M12" s="641"/>
    </row>
    <row r="13" spans="1:13" x14ac:dyDescent="0.2">
      <c r="A13" s="641"/>
      <c r="B13" s="641"/>
      <c r="C13" s="641"/>
      <c r="D13" s="641"/>
      <c r="E13" s="641"/>
      <c r="F13" s="641"/>
      <c r="G13" s="641"/>
      <c r="H13" s="641"/>
      <c r="I13" s="641"/>
      <c r="J13" s="641"/>
      <c r="K13" s="641"/>
      <c r="L13" s="641"/>
      <c r="M13" s="641"/>
    </row>
    <row r="14" spans="1:13" x14ac:dyDescent="0.2">
      <c r="A14" s="641"/>
      <c r="B14" s="641"/>
      <c r="C14" s="641"/>
      <c r="D14" s="641"/>
      <c r="E14" s="641"/>
      <c r="F14" s="641"/>
      <c r="G14" s="641"/>
      <c r="H14" s="641"/>
      <c r="I14" s="641"/>
      <c r="J14" s="641"/>
      <c r="K14" s="641"/>
      <c r="L14" s="641"/>
      <c r="M14" s="641"/>
    </row>
    <row r="15" spans="1:13" x14ac:dyDescent="0.2">
      <c r="A15" s="641"/>
      <c r="B15" s="641"/>
      <c r="C15" s="641"/>
      <c r="D15" s="641"/>
      <c r="E15" s="641"/>
      <c r="F15" s="641"/>
      <c r="G15" s="641"/>
      <c r="H15" s="641"/>
      <c r="I15" s="641"/>
      <c r="J15" s="641"/>
      <c r="K15" s="641"/>
      <c r="L15" s="641"/>
      <c r="M15" s="641"/>
    </row>
    <row r="16" spans="1:13" x14ac:dyDescent="0.2">
      <c r="A16" s="641"/>
      <c r="B16" s="641"/>
      <c r="C16" s="641"/>
      <c r="D16" s="641"/>
      <c r="E16" s="641"/>
      <c r="F16" s="641"/>
      <c r="G16" s="641"/>
      <c r="H16" s="641"/>
      <c r="I16" s="641"/>
      <c r="J16" s="641"/>
      <c r="K16" s="641"/>
      <c r="L16" s="641"/>
      <c r="M16" s="641"/>
    </row>
    <row r="17" spans="1:13" x14ac:dyDescent="0.2">
      <c r="A17" s="641"/>
      <c r="B17" s="641"/>
      <c r="C17" s="641"/>
      <c r="D17" s="641"/>
      <c r="E17" s="641"/>
      <c r="F17" s="641"/>
      <c r="G17" s="641"/>
      <c r="H17" s="641"/>
      <c r="I17" s="641"/>
      <c r="J17" s="641"/>
      <c r="K17" s="641"/>
      <c r="L17" s="641"/>
      <c r="M17" s="641"/>
    </row>
    <row r="18" spans="1:13" x14ac:dyDescent="0.2">
      <c r="A18" s="641"/>
      <c r="B18" s="641"/>
      <c r="C18" s="641"/>
      <c r="D18" s="641"/>
      <c r="E18" s="641"/>
      <c r="F18" s="641"/>
      <c r="G18" s="641"/>
      <c r="H18" s="641"/>
      <c r="I18" s="641"/>
      <c r="J18" s="641"/>
      <c r="K18" s="641"/>
      <c r="L18" s="641"/>
      <c r="M18" s="641"/>
    </row>
    <row r="19" spans="1:13" x14ac:dyDescent="0.2">
      <c r="A19" s="641"/>
      <c r="B19" s="641"/>
      <c r="C19" s="641"/>
      <c r="D19" s="641"/>
      <c r="E19" s="641"/>
      <c r="F19" s="641"/>
      <c r="G19" s="641"/>
      <c r="H19" s="641"/>
      <c r="I19" s="641"/>
      <c r="J19" s="641"/>
      <c r="K19" s="641"/>
      <c r="L19" s="641"/>
      <c r="M19" s="641"/>
    </row>
    <row r="20" spans="1:13" x14ac:dyDescent="0.2">
      <c r="A20" s="641"/>
      <c r="B20" s="641"/>
      <c r="C20" s="641"/>
      <c r="D20" s="641"/>
      <c r="E20" s="641"/>
      <c r="F20" s="641"/>
      <c r="G20" s="641"/>
      <c r="H20" s="641"/>
      <c r="I20" s="641"/>
      <c r="J20" s="641"/>
      <c r="K20" s="641"/>
      <c r="L20" s="641"/>
      <c r="M20" s="641"/>
    </row>
    <row r="21" spans="1:13" x14ac:dyDescent="0.2">
      <c r="A21" s="641"/>
      <c r="B21" s="641"/>
      <c r="C21" s="641"/>
      <c r="D21" s="641"/>
      <c r="E21" s="641"/>
      <c r="F21" s="641"/>
      <c r="G21" s="641"/>
      <c r="H21" s="641"/>
      <c r="I21" s="641"/>
      <c r="J21" s="641"/>
      <c r="K21" s="641"/>
      <c r="L21" s="641"/>
      <c r="M21" s="641"/>
    </row>
    <row r="22" spans="1:13" x14ac:dyDescent="0.2">
      <c r="A22" s="641"/>
      <c r="B22" s="641"/>
      <c r="C22" s="641"/>
      <c r="D22" s="641"/>
      <c r="E22" s="641"/>
      <c r="F22" s="641"/>
      <c r="G22" s="641"/>
      <c r="H22" s="641"/>
      <c r="I22" s="641"/>
      <c r="J22" s="641"/>
      <c r="K22" s="641"/>
      <c r="L22" s="641"/>
      <c r="M22" s="641"/>
    </row>
    <row r="23" spans="1:13" x14ac:dyDescent="0.2">
      <c r="A23" s="641"/>
      <c r="B23" s="641"/>
      <c r="C23" s="641"/>
      <c r="D23" s="641"/>
      <c r="E23" s="641"/>
      <c r="F23" s="641"/>
      <c r="G23" s="641"/>
      <c r="H23" s="641"/>
      <c r="I23" s="641"/>
      <c r="J23" s="641"/>
      <c r="K23" s="641"/>
      <c r="L23" s="641"/>
      <c r="M23" s="641"/>
    </row>
    <row r="24" spans="1:13" x14ac:dyDescent="0.2">
      <c r="A24" s="641"/>
      <c r="B24" s="641"/>
      <c r="C24" s="641"/>
      <c r="D24" s="641"/>
      <c r="E24" s="641"/>
      <c r="F24" s="641"/>
      <c r="G24" s="641"/>
      <c r="H24" s="641"/>
      <c r="I24" s="641"/>
      <c r="J24" s="641"/>
      <c r="K24" s="641"/>
      <c r="L24" s="641"/>
      <c r="M24" s="641"/>
    </row>
    <row r="25" spans="1:13" x14ac:dyDescent="0.2">
      <c r="A25" s="641"/>
      <c r="B25" s="641"/>
      <c r="C25" s="641"/>
      <c r="D25" s="641"/>
      <c r="E25" s="641"/>
      <c r="F25" s="641"/>
      <c r="G25" s="641"/>
      <c r="H25" s="641"/>
      <c r="I25" s="641"/>
      <c r="J25" s="641"/>
      <c r="K25" s="641"/>
      <c r="L25" s="641"/>
      <c r="M25" s="641"/>
    </row>
    <row r="26" spans="1:13" x14ac:dyDescent="0.2">
      <c r="A26" s="641"/>
      <c r="B26" s="641"/>
      <c r="C26" s="641"/>
      <c r="D26" s="641"/>
      <c r="E26" s="641"/>
      <c r="F26" s="641"/>
      <c r="G26" s="641"/>
      <c r="H26" s="641"/>
      <c r="I26" s="641"/>
      <c r="J26" s="641"/>
      <c r="K26" s="641"/>
      <c r="L26" s="641"/>
      <c r="M26" s="641"/>
    </row>
    <row r="27" spans="1:13" x14ac:dyDescent="0.2">
      <c r="A27" s="641"/>
      <c r="B27" s="641"/>
      <c r="C27" s="641"/>
      <c r="D27" s="641"/>
      <c r="E27" s="641"/>
      <c r="F27" s="641"/>
      <c r="G27" s="641"/>
      <c r="H27" s="641"/>
      <c r="I27" s="641"/>
      <c r="J27" s="641"/>
      <c r="K27" s="641"/>
      <c r="L27" s="641"/>
      <c r="M27" s="641"/>
    </row>
    <row r="28" spans="1:13" x14ac:dyDescent="0.2">
      <c r="A28" s="641"/>
      <c r="B28" s="641"/>
      <c r="C28" s="641"/>
      <c r="D28" s="641"/>
      <c r="E28" s="641"/>
      <c r="F28" s="641"/>
      <c r="G28" s="641"/>
      <c r="H28" s="641"/>
      <c r="I28" s="641"/>
      <c r="J28" s="641"/>
      <c r="K28" s="641"/>
      <c r="L28" s="641"/>
      <c r="M28" s="641"/>
    </row>
    <row r="29" spans="1:13" x14ac:dyDescent="0.2">
      <c r="A29" s="641"/>
      <c r="B29" s="641"/>
      <c r="C29" s="641"/>
      <c r="D29" s="641"/>
      <c r="E29" s="641"/>
      <c r="F29" s="641"/>
      <c r="G29" s="641"/>
      <c r="H29" s="641"/>
      <c r="I29" s="641"/>
      <c r="J29" s="641"/>
      <c r="K29" s="641"/>
      <c r="L29" s="641"/>
      <c r="M29" s="641"/>
    </row>
    <row r="30" spans="1:13" x14ac:dyDescent="0.2">
      <c r="A30" s="641"/>
      <c r="B30" s="641"/>
      <c r="C30" s="641"/>
      <c r="D30" s="641"/>
      <c r="E30" s="641"/>
      <c r="F30" s="641"/>
      <c r="G30" s="641"/>
      <c r="H30" s="641"/>
      <c r="I30" s="641"/>
      <c r="J30" s="641"/>
      <c r="K30" s="641"/>
      <c r="L30" s="641"/>
      <c r="M30" s="641"/>
    </row>
    <row r="31" spans="1:13" x14ac:dyDescent="0.2">
      <c r="A31" s="641"/>
      <c r="B31" s="641"/>
      <c r="C31" s="641"/>
      <c r="D31" s="641"/>
      <c r="E31" s="641"/>
      <c r="F31" s="641"/>
      <c r="G31" s="641"/>
      <c r="H31" s="641"/>
      <c r="I31" s="641"/>
      <c r="J31" s="641"/>
      <c r="K31" s="641"/>
      <c r="L31" s="641"/>
      <c r="M31" s="641"/>
    </row>
    <row r="32" spans="1:13" x14ac:dyDescent="0.2">
      <c r="A32" s="641"/>
      <c r="B32" s="641"/>
      <c r="C32" s="641"/>
      <c r="D32" s="641"/>
      <c r="E32" s="641"/>
      <c r="F32" s="641"/>
      <c r="G32" s="641"/>
      <c r="H32" s="641"/>
      <c r="I32" s="641"/>
      <c r="J32" s="641"/>
      <c r="K32" s="641"/>
      <c r="L32" s="641"/>
      <c r="M32" s="641"/>
    </row>
    <row r="33" spans="1:13" x14ac:dyDescent="0.2">
      <c r="A33" s="641"/>
      <c r="B33" s="641"/>
      <c r="C33" s="641"/>
      <c r="D33" s="641"/>
      <c r="E33" s="641"/>
      <c r="F33" s="641"/>
      <c r="G33" s="641"/>
      <c r="H33" s="641"/>
      <c r="I33" s="641"/>
      <c r="J33" s="641"/>
      <c r="K33" s="641"/>
      <c r="L33" s="641"/>
      <c r="M33" s="641"/>
    </row>
    <row r="34" spans="1:13" x14ac:dyDescent="0.2">
      <c r="A34" s="641"/>
      <c r="B34" s="641"/>
      <c r="C34" s="641"/>
      <c r="D34" s="641"/>
      <c r="E34" s="641"/>
      <c r="F34" s="641"/>
      <c r="G34" s="641"/>
      <c r="H34" s="641"/>
      <c r="I34" s="641"/>
      <c r="J34" s="641"/>
      <c r="K34" s="641"/>
      <c r="L34" s="641"/>
      <c r="M34" s="641"/>
    </row>
  </sheetData>
  <sheetProtection password="B16D" sheet="1" objects="1" scenarios="1"/>
  <mergeCells count="1">
    <mergeCell ref="A1:M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L8"/>
  <sheetViews>
    <sheetView view="pageBreakPreview" zoomScale="60" zoomScaleNormal="100" workbookViewId="0">
      <selection activeCell="A3" sqref="A3:L3"/>
    </sheetView>
  </sheetViews>
  <sheetFormatPr baseColWidth="10" defaultRowHeight="12.75" x14ac:dyDescent="0.2"/>
  <cols>
    <col min="1" max="1" width="31.85546875" bestFit="1" customWidth="1"/>
  </cols>
  <sheetData>
    <row r="1" spans="1:12" ht="45" x14ac:dyDescent="0.6">
      <c r="A1" s="596" t="s">
        <v>409</v>
      </c>
      <c r="B1" s="597"/>
      <c r="C1" s="597"/>
      <c r="D1" s="597"/>
      <c r="E1" s="597"/>
      <c r="F1" s="597"/>
      <c r="G1" s="597"/>
      <c r="H1" s="597"/>
      <c r="I1" s="597"/>
      <c r="J1" s="597"/>
      <c r="K1" s="597"/>
      <c r="L1" s="597"/>
    </row>
    <row r="2" spans="1:12" ht="30" x14ac:dyDescent="0.4">
      <c r="A2" s="471"/>
    </row>
    <row r="3" spans="1:12" ht="35.25" x14ac:dyDescent="0.5">
      <c r="A3" s="598" t="s">
        <v>408</v>
      </c>
      <c r="B3" s="598"/>
      <c r="C3" s="598"/>
      <c r="D3" s="598"/>
      <c r="E3" s="598"/>
      <c r="F3" s="598"/>
      <c r="G3" s="598"/>
      <c r="H3" s="598"/>
      <c r="I3" s="598"/>
      <c r="J3" s="598"/>
      <c r="K3" s="598"/>
      <c r="L3" s="598"/>
    </row>
    <row r="4" spans="1:12" s="470" customFormat="1" ht="27.75" x14ac:dyDescent="0.4">
      <c r="A4" s="599" t="s">
        <v>441</v>
      </c>
      <c r="B4" s="599"/>
      <c r="C4" s="599"/>
      <c r="D4" s="599"/>
      <c r="E4" s="599"/>
      <c r="F4" s="599"/>
      <c r="G4" s="599"/>
      <c r="H4" s="599"/>
      <c r="I4" s="599"/>
      <c r="J4" s="599"/>
      <c r="K4" s="599"/>
      <c r="L4" s="599"/>
    </row>
    <row r="5" spans="1:12" s="470" customFormat="1" ht="23.25" x14ac:dyDescent="0.35"/>
    <row r="6" spans="1:12" s="470" customFormat="1" ht="23.25" x14ac:dyDescent="0.35"/>
    <row r="7" spans="1:12" s="470" customFormat="1" ht="23.25" x14ac:dyDescent="0.35"/>
    <row r="8" spans="1:12" ht="30" x14ac:dyDescent="0.4">
      <c r="A8" s="600">
        <v>41912</v>
      </c>
      <c r="B8" s="600"/>
      <c r="C8" s="600"/>
      <c r="D8" s="600"/>
      <c r="E8" s="600"/>
      <c r="F8" s="600"/>
      <c r="G8" s="600"/>
      <c r="H8" s="600"/>
      <c r="I8" s="600"/>
      <c r="J8" s="600"/>
      <c r="K8" s="600"/>
      <c r="L8" s="600"/>
    </row>
  </sheetData>
  <sheetProtection password="B16D" sheet="1" objects="1" scenarios="1"/>
  <mergeCells count="4">
    <mergeCell ref="A1:L1"/>
    <mergeCell ref="A3:L3"/>
    <mergeCell ref="A4:L4"/>
    <mergeCell ref="A8:L8"/>
  </mergeCells>
  <printOptions horizontalCentered="1" verticalCentered="1"/>
  <pageMargins left="0.70866141732283472" right="0.70866141732283472"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L229"/>
  <sheetViews>
    <sheetView tabSelected="1" topLeftCell="A34" zoomScale="85" zoomScaleNormal="85" workbookViewId="0">
      <selection activeCell="E45" sqref="E45"/>
    </sheetView>
  </sheetViews>
  <sheetFormatPr baseColWidth="10" defaultColWidth="11.42578125" defaultRowHeight="12.75" x14ac:dyDescent="0.2"/>
  <cols>
    <col min="1" max="1" width="5.42578125" style="5" customWidth="1"/>
    <col min="2" max="2" width="20.7109375" customWidth="1"/>
    <col min="3" max="3" width="20.28515625" customWidth="1"/>
    <col min="4" max="4" width="15.28515625" customWidth="1"/>
    <col min="5" max="5" width="15.140625" customWidth="1"/>
    <col min="6" max="6" width="15.28515625" customWidth="1"/>
    <col min="7" max="8" width="14.28515625" customWidth="1"/>
    <col min="9" max="9" width="10.7109375" customWidth="1"/>
    <col min="10" max="10" width="12.140625" customWidth="1"/>
  </cols>
  <sheetData>
    <row r="1" spans="1:9" s="44" customFormat="1" x14ac:dyDescent="0.2">
      <c r="A1" s="65"/>
      <c r="B1" s="43" t="s">
        <v>369</v>
      </c>
    </row>
    <row r="2" spans="1:9" ht="13.5" thickBot="1" x14ac:dyDescent="0.25"/>
    <row r="3" spans="1:9" ht="13.5" thickBot="1" x14ac:dyDescent="0.25">
      <c r="B3" s="2" t="s">
        <v>180</v>
      </c>
      <c r="C3" s="300" t="s">
        <v>349</v>
      </c>
      <c r="D3" s="32"/>
      <c r="E3" s="37"/>
    </row>
    <row r="4" spans="1:9" ht="13.5" thickBot="1" x14ac:dyDescent="0.25">
      <c r="B4" s="2" t="s">
        <v>181</v>
      </c>
      <c r="C4" s="398">
        <f>Garde!A8</f>
        <v>41912</v>
      </c>
    </row>
    <row r="6" spans="1:9" x14ac:dyDescent="0.2">
      <c r="C6" s="271"/>
    </row>
    <row r="7" spans="1:9" s="43" customFormat="1" x14ac:dyDescent="0.2">
      <c r="A7" s="66">
        <v>1</v>
      </c>
      <c r="B7" s="43" t="s">
        <v>206</v>
      </c>
    </row>
    <row r="9" spans="1:9" ht="13.5" thickBot="1" x14ac:dyDescent="0.25"/>
    <row r="10" spans="1:9" x14ac:dyDescent="0.2">
      <c r="A10" s="5" t="s">
        <v>150</v>
      </c>
      <c r="B10" s="86" t="s">
        <v>74</v>
      </c>
      <c r="C10" s="87"/>
      <c r="D10" s="87"/>
      <c r="E10" s="323" t="s">
        <v>352</v>
      </c>
      <c r="F10" s="12"/>
      <c r="G10" s="12"/>
      <c r="H10" s="34"/>
    </row>
    <row r="11" spans="1:9" x14ac:dyDescent="0.2">
      <c r="B11" s="88" t="s">
        <v>207</v>
      </c>
      <c r="C11" s="89"/>
      <c r="D11" s="89"/>
      <c r="E11" s="318" t="s">
        <v>353</v>
      </c>
      <c r="F11" s="14"/>
      <c r="G11" s="14"/>
      <c r="H11" s="38"/>
    </row>
    <row r="12" spans="1:9" ht="13.5" thickBot="1" x14ac:dyDescent="0.25">
      <c r="B12" s="90" t="s">
        <v>52</v>
      </c>
      <c r="C12" s="91"/>
      <c r="D12" s="91"/>
      <c r="E12" s="330" t="s">
        <v>363</v>
      </c>
      <c r="F12" s="23"/>
      <c r="G12" s="23"/>
      <c r="H12" s="33"/>
    </row>
    <row r="13" spans="1:9" s="50" customFormat="1" x14ac:dyDescent="0.2">
      <c r="A13" s="67"/>
      <c r="B13" s="48"/>
      <c r="C13" s="48"/>
      <c r="D13" s="48"/>
      <c r="E13" s="48"/>
      <c r="F13" s="64"/>
      <c r="G13" s="17"/>
      <c r="H13" s="17"/>
      <c r="I13" s="17"/>
    </row>
    <row r="14" spans="1:9" s="50" customFormat="1" ht="13.5" thickBot="1" x14ac:dyDescent="0.25">
      <c r="A14" s="67"/>
      <c r="B14" s="49"/>
      <c r="C14" s="49"/>
      <c r="D14" s="49"/>
      <c r="E14" s="49"/>
      <c r="F14" s="64"/>
      <c r="G14" s="17"/>
      <c r="H14" s="17"/>
      <c r="I14" s="17"/>
    </row>
    <row r="15" spans="1:9" ht="13.5" thickBot="1" x14ac:dyDescent="0.25">
      <c r="A15" s="5" t="s">
        <v>151</v>
      </c>
      <c r="B15" s="181"/>
      <c r="C15" s="181"/>
      <c r="D15" s="181"/>
      <c r="E15" s="72"/>
      <c r="F15" s="136" t="s">
        <v>69</v>
      </c>
      <c r="G15" s="217" t="s">
        <v>316</v>
      </c>
      <c r="H15" s="109" t="s">
        <v>73</v>
      </c>
      <c r="I15" s="8"/>
    </row>
    <row r="16" spans="1:9" x14ac:dyDescent="0.2">
      <c r="B16" s="93" t="s">
        <v>208</v>
      </c>
      <c r="C16" s="94"/>
      <c r="D16" s="94"/>
      <c r="E16" s="96" t="s">
        <v>23</v>
      </c>
      <c r="F16" s="310" t="s">
        <v>419</v>
      </c>
      <c r="G16" s="319"/>
      <c r="H16" s="320" t="s">
        <v>356</v>
      </c>
      <c r="I16" s="503"/>
    </row>
    <row r="17" spans="1:9" x14ac:dyDescent="0.2">
      <c r="B17" s="93"/>
      <c r="C17" s="94"/>
      <c r="D17" s="94"/>
      <c r="E17" s="95" t="s">
        <v>21</v>
      </c>
      <c r="F17" s="312" t="s">
        <v>354</v>
      </c>
      <c r="G17" s="313"/>
      <c r="H17" s="321" t="s">
        <v>418</v>
      </c>
      <c r="I17" s="503"/>
    </row>
    <row r="18" spans="1:9" ht="13.5" thickBot="1" x14ac:dyDescent="0.25">
      <c r="B18" s="90"/>
      <c r="C18" s="91"/>
      <c r="D18" s="91"/>
      <c r="E18" s="115" t="s">
        <v>22</v>
      </c>
      <c r="F18" s="315" t="s">
        <v>355</v>
      </c>
      <c r="G18" s="322"/>
      <c r="H18" s="329" t="s">
        <v>423</v>
      </c>
      <c r="I18" s="503"/>
    </row>
    <row r="19" spans="1:9" s="50" customFormat="1" x14ac:dyDescent="0.2">
      <c r="A19" s="67"/>
      <c r="B19" s="71"/>
      <c r="C19" s="71"/>
      <c r="D19" s="71"/>
      <c r="E19" s="71"/>
      <c r="F19" s="228"/>
      <c r="G19" s="228"/>
      <c r="H19" s="228"/>
      <c r="I19" s="17"/>
    </row>
    <row r="20" spans="1:9" s="50" customFormat="1" ht="13.5" thickBot="1" x14ac:dyDescent="0.25">
      <c r="A20" s="67"/>
      <c r="B20" s="71"/>
      <c r="C20" s="71"/>
      <c r="D20" s="71"/>
      <c r="E20" s="71"/>
      <c r="F20" s="228"/>
      <c r="G20" s="228"/>
      <c r="H20" s="228"/>
      <c r="I20" s="17"/>
    </row>
    <row r="21" spans="1:9" s="50" customFormat="1" ht="13.5" thickBot="1" x14ac:dyDescent="0.25">
      <c r="A21" s="67" t="s">
        <v>152</v>
      </c>
      <c r="B21" s="8"/>
      <c r="C21" s="8"/>
      <c r="E21" s="11"/>
      <c r="F21" s="193" t="s">
        <v>69</v>
      </c>
      <c r="G21" s="194" t="s">
        <v>317</v>
      </c>
      <c r="H21" s="195" t="s">
        <v>73</v>
      </c>
      <c r="I21" s="17"/>
    </row>
    <row r="22" spans="1:9" s="50" customFormat="1" x14ac:dyDescent="0.2">
      <c r="B22" s="272" t="s">
        <v>318</v>
      </c>
      <c r="C22" s="87"/>
      <c r="D22" s="87"/>
      <c r="E22" s="114" t="s">
        <v>23</v>
      </c>
      <c r="F22" s="492" t="s">
        <v>420</v>
      </c>
      <c r="G22" s="74"/>
      <c r="H22" s="75"/>
      <c r="I22" s="17"/>
    </row>
    <row r="23" spans="1:9" s="50" customFormat="1" x14ac:dyDescent="0.2">
      <c r="A23" s="67"/>
      <c r="B23" s="93"/>
      <c r="C23" s="94"/>
      <c r="D23" s="94"/>
      <c r="E23" s="95" t="s">
        <v>21</v>
      </c>
      <c r="F23" s="312" t="s">
        <v>420</v>
      </c>
      <c r="G23" s="53"/>
      <c r="H23" s="54"/>
      <c r="I23" s="17"/>
    </row>
    <row r="24" spans="1:9" s="50" customFormat="1" ht="13.5" thickBot="1" x14ac:dyDescent="0.25">
      <c r="A24" s="67"/>
      <c r="B24" s="90"/>
      <c r="C24" s="91"/>
      <c r="D24" s="91"/>
      <c r="E24" s="115" t="s">
        <v>22</v>
      </c>
      <c r="F24" s="315" t="s">
        <v>420</v>
      </c>
      <c r="G24" s="55"/>
      <c r="H24" s="56"/>
      <c r="I24" s="17"/>
    </row>
    <row r="25" spans="1:9" s="50" customFormat="1" x14ac:dyDescent="0.2">
      <c r="A25" s="67"/>
      <c r="B25" s="71"/>
      <c r="C25" s="71"/>
      <c r="D25" s="71"/>
      <c r="E25" s="71"/>
      <c r="F25" s="228"/>
      <c r="G25" s="228"/>
      <c r="H25" s="228"/>
      <c r="I25" s="17"/>
    </row>
    <row r="26" spans="1:9" s="50" customFormat="1" ht="13.5" thickBot="1" x14ac:dyDescent="0.25">
      <c r="A26" s="67"/>
      <c r="B26" s="71"/>
      <c r="C26" s="71"/>
      <c r="D26" s="71"/>
      <c r="E26" s="71"/>
      <c r="F26" s="228"/>
      <c r="G26" s="228"/>
      <c r="H26" s="228"/>
      <c r="I26" s="17"/>
    </row>
    <row r="27" spans="1:9" ht="13.5" thickBot="1" x14ac:dyDescent="0.25">
      <c r="A27" s="67"/>
      <c r="B27" s="71" t="s">
        <v>436</v>
      </c>
      <c r="C27" s="71"/>
      <c r="D27" s="71"/>
      <c r="E27" s="474" t="s">
        <v>98</v>
      </c>
      <c r="F27" s="9"/>
      <c r="G27" s="8"/>
    </row>
    <row r="28" spans="1:9" x14ac:dyDescent="0.2">
      <c r="A28" s="5" t="s">
        <v>209</v>
      </c>
      <c r="B28" s="86" t="s">
        <v>414</v>
      </c>
      <c r="C28" s="297"/>
      <c r="D28" s="475">
        <v>0.111</v>
      </c>
      <c r="E28" s="476">
        <v>41820</v>
      </c>
      <c r="F28" s="465"/>
      <c r="G28" s="8"/>
    </row>
    <row r="29" spans="1:9" x14ac:dyDescent="0.2">
      <c r="B29" s="93" t="s">
        <v>415</v>
      </c>
      <c r="C29" s="298"/>
      <c r="D29" s="490">
        <v>0.08</v>
      </c>
      <c r="E29" s="476">
        <v>41820</v>
      </c>
      <c r="F29" s="465"/>
      <c r="G29" s="8"/>
    </row>
    <row r="30" spans="1:9" x14ac:dyDescent="0.2">
      <c r="B30" s="93" t="s">
        <v>435</v>
      </c>
      <c r="C30" s="298"/>
      <c r="D30" s="543">
        <v>9.7000000000000003E-2</v>
      </c>
      <c r="E30" s="476">
        <v>41820</v>
      </c>
      <c r="F30" s="465"/>
      <c r="G30" s="8"/>
    </row>
    <row r="31" spans="1:9" ht="13.5" thickBot="1" x14ac:dyDescent="0.25">
      <c r="B31" s="90" t="s">
        <v>416</v>
      </c>
      <c r="C31" s="477"/>
      <c r="D31" s="512">
        <v>0.157</v>
      </c>
      <c r="E31" s="476">
        <v>41820</v>
      </c>
      <c r="F31" s="465"/>
    </row>
    <row r="34" spans="1:6" s="43" customFormat="1" x14ac:dyDescent="0.2">
      <c r="A34" s="66">
        <v>2</v>
      </c>
      <c r="B34" s="43" t="s">
        <v>20</v>
      </c>
    </row>
    <row r="35" spans="1:6" x14ac:dyDescent="0.2">
      <c r="A35" s="76"/>
    </row>
    <row r="36" spans="1:6" x14ac:dyDescent="0.2">
      <c r="A36" s="76"/>
    </row>
    <row r="37" spans="1:6" s="3" customFormat="1" x14ac:dyDescent="0.2">
      <c r="A37" s="76" t="s">
        <v>153</v>
      </c>
      <c r="B37" s="13" t="s">
        <v>204</v>
      </c>
    </row>
    <row r="38" spans="1:6" s="3" customFormat="1" ht="13.5" thickBot="1" x14ac:dyDescent="0.25">
      <c r="A38" s="76"/>
      <c r="B38" s="13"/>
    </row>
    <row r="39" spans="1:6" x14ac:dyDescent="0.2">
      <c r="A39" s="76"/>
      <c r="B39" s="86" t="s">
        <v>7</v>
      </c>
      <c r="C39" s="87"/>
      <c r="D39" s="87"/>
      <c r="E39" s="317" t="s">
        <v>349</v>
      </c>
      <c r="F39" s="22"/>
    </row>
    <row r="40" spans="1:6" x14ac:dyDescent="0.2">
      <c r="A40" s="76"/>
      <c r="B40" s="88" t="s">
        <v>3</v>
      </c>
      <c r="C40" s="89"/>
      <c r="D40" s="89"/>
      <c r="E40" s="318" t="s">
        <v>42</v>
      </c>
      <c r="F40" s="38"/>
    </row>
    <row r="41" spans="1:6" ht="13.5" thickBot="1" x14ac:dyDescent="0.25">
      <c r="A41" s="76"/>
      <c r="B41" s="97" t="s">
        <v>4</v>
      </c>
      <c r="C41" s="98"/>
      <c r="D41" s="98"/>
      <c r="E41" s="82" t="s">
        <v>364</v>
      </c>
      <c r="F41" s="24"/>
    </row>
    <row r="42" spans="1:6" s="50" customFormat="1" ht="13.5" thickBot="1" x14ac:dyDescent="0.25">
      <c r="A42" s="78"/>
      <c r="B42" s="51"/>
      <c r="C42" s="51"/>
      <c r="D42" s="51"/>
      <c r="E42" s="83"/>
      <c r="F42" s="84"/>
    </row>
    <row r="43" spans="1:6" x14ac:dyDescent="0.2">
      <c r="A43" s="76"/>
      <c r="B43" s="99" t="s">
        <v>8</v>
      </c>
      <c r="C43" s="100"/>
      <c r="D43" s="100"/>
      <c r="E43" s="331" t="s">
        <v>365</v>
      </c>
      <c r="F43" s="10"/>
    </row>
    <row r="44" spans="1:6" x14ac:dyDescent="0.2">
      <c r="A44" s="76"/>
      <c r="B44" s="93" t="s">
        <v>140</v>
      </c>
      <c r="C44" s="94"/>
      <c r="D44" s="94"/>
      <c r="E44" s="310" t="s">
        <v>319</v>
      </c>
      <c r="F44" s="10"/>
    </row>
    <row r="45" spans="1:6" s="50" customFormat="1" ht="13.5" thickBot="1" x14ac:dyDescent="0.25">
      <c r="A45" s="78"/>
      <c r="B45" s="97" t="s">
        <v>141</v>
      </c>
      <c r="C45" s="98"/>
      <c r="D45" s="98"/>
      <c r="E45" s="332" t="s">
        <v>319</v>
      </c>
      <c r="F45" s="10"/>
    </row>
    <row r="46" spans="1:6" x14ac:dyDescent="0.2">
      <c r="A46" s="76"/>
      <c r="B46" s="4"/>
    </row>
    <row r="47" spans="1:6" x14ac:dyDescent="0.2">
      <c r="A47" s="76"/>
      <c r="B47" s="4"/>
    </row>
    <row r="48" spans="1:6" s="3" customFormat="1" x14ac:dyDescent="0.2">
      <c r="A48" s="76" t="s">
        <v>154</v>
      </c>
      <c r="B48" s="13" t="s">
        <v>6</v>
      </c>
    </row>
    <row r="49" spans="1:8" s="3" customFormat="1" ht="13.5" thickBot="1" x14ac:dyDescent="0.25">
      <c r="A49" s="76"/>
      <c r="B49" s="13"/>
    </row>
    <row r="50" spans="1:8" s="3" customFormat="1" x14ac:dyDescent="0.2">
      <c r="A50" s="76"/>
      <c r="B50" s="13"/>
      <c r="C50" s="232"/>
      <c r="E50" s="193" t="s">
        <v>5</v>
      </c>
      <c r="F50" s="195" t="s">
        <v>211</v>
      </c>
      <c r="G50" s="231"/>
    </row>
    <row r="51" spans="1:8" s="3" customFormat="1" ht="13.5" thickBot="1" x14ac:dyDescent="0.25">
      <c r="A51" s="76"/>
      <c r="B51" s="13"/>
      <c r="C51" s="219"/>
      <c r="E51" s="233" t="s">
        <v>232</v>
      </c>
      <c r="F51" s="294" t="s">
        <v>359</v>
      </c>
      <c r="G51" s="231"/>
    </row>
    <row r="52" spans="1:8" x14ac:dyDescent="0.2">
      <c r="A52" s="76"/>
      <c r="B52" s="104" t="s">
        <v>0</v>
      </c>
      <c r="C52" s="590" t="s">
        <v>460</v>
      </c>
      <c r="D52" s="105"/>
      <c r="E52" s="333">
        <v>36301</v>
      </c>
      <c r="F52" s="334">
        <v>36301</v>
      </c>
      <c r="G52" s="10"/>
    </row>
    <row r="53" spans="1:8" s="50" customFormat="1" x14ac:dyDescent="0.2">
      <c r="A53" s="78"/>
      <c r="B53" s="106"/>
      <c r="C53" s="226" t="s">
        <v>12</v>
      </c>
      <c r="D53" s="225"/>
      <c r="E53" s="335">
        <v>27.5</v>
      </c>
      <c r="F53" s="336">
        <v>27.5</v>
      </c>
      <c r="G53" s="230"/>
    </row>
    <row r="54" spans="1:8" x14ac:dyDescent="0.2">
      <c r="A54" s="76"/>
      <c r="B54" s="106"/>
      <c r="C54" s="116" t="s">
        <v>11</v>
      </c>
      <c r="D54" s="182"/>
      <c r="E54" s="495">
        <f>38894.639-27.5</f>
        <v>38867.139000000003</v>
      </c>
      <c r="F54" s="511">
        <v>38507.139000000003</v>
      </c>
      <c r="G54" s="544"/>
      <c r="H54" s="326"/>
    </row>
    <row r="55" spans="1:8" x14ac:dyDescent="0.2">
      <c r="A55" s="76"/>
      <c r="B55" s="106"/>
      <c r="C55" s="116" t="s">
        <v>95</v>
      </c>
      <c r="D55" s="182"/>
      <c r="E55" s="337">
        <v>7311</v>
      </c>
      <c r="F55" s="339">
        <v>7311</v>
      </c>
      <c r="G55" s="10"/>
      <c r="H55" s="516"/>
    </row>
    <row r="56" spans="1:8" ht="13.5" thickBot="1" x14ac:dyDescent="0.25">
      <c r="A56" s="76"/>
      <c r="B56" s="106"/>
      <c r="C56" s="292" t="s">
        <v>323</v>
      </c>
      <c r="D56" s="291"/>
      <c r="E56" s="456">
        <f>86743-82507</f>
        <v>4236</v>
      </c>
      <c r="F56" s="341">
        <v>4236</v>
      </c>
      <c r="G56" s="10"/>
    </row>
    <row r="57" spans="1:8" ht="13.5" thickBot="1" x14ac:dyDescent="0.25">
      <c r="A57" s="76"/>
      <c r="B57" s="101"/>
      <c r="C57" s="107" t="s">
        <v>5</v>
      </c>
      <c r="D57" s="102"/>
      <c r="E57" s="342">
        <v>86742.638999999996</v>
      </c>
      <c r="F57" s="342">
        <v>86382.638999999996</v>
      </c>
      <c r="G57" s="486"/>
      <c r="H57" s="326"/>
    </row>
    <row r="58" spans="1:8" x14ac:dyDescent="0.2">
      <c r="A58" s="76"/>
      <c r="B58" s="69" t="s">
        <v>475</v>
      </c>
    </row>
    <row r="59" spans="1:8" ht="13.5" thickBot="1" x14ac:dyDescent="0.25">
      <c r="A59" s="76"/>
      <c r="B59" s="69"/>
    </row>
    <row r="60" spans="1:8" ht="13.5" thickBot="1" x14ac:dyDescent="0.25">
      <c r="A60" s="76"/>
      <c r="B60" s="101" t="s">
        <v>18</v>
      </c>
      <c r="C60" s="102"/>
      <c r="D60" s="103"/>
      <c r="E60" s="343">
        <f>E86</f>
        <v>70217</v>
      </c>
    </row>
    <row r="61" spans="1:8" x14ac:dyDescent="0.2">
      <c r="A61" s="76"/>
    </row>
    <row r="62" spans="1:8" x14ac:dyDescent="0.2">
      <c r="A62" s="76"/>
    </row>
    <row r="63" spans="1:8" s="3" customFormat="1" x14ac:dyDescent="0.2">
      <c r="A63" s="76" t="s">
        <v>155</v>
      </c>
      <c r="B63" s="13" t="s">
        <v>183</v>
      </c>
    </row>
    <row r="64" spans="1:8" s="3" customFormat="1" ht="13.5" thickBot="1" x14ac:dyDescent="0.25">
      <c r="A64" s="76"/>
      <c r="B64" s="13"/>
    </row>
    <row r="65" spans="1:8" ht="12.75" customHeight="1" thickBot="1" x14ac:dyDescent="0.25">
      <c r="A65" s="76"/>
      <c r="C65" s="324" t="s">
        <v>321</v>
      </c>
      <c r="D65" s="218" t="s">
        <v>322</v>
      </c>
    </row>
    <row r="66" spans="1:8" x14ac:dyDescent="0.2">
      <c r="A66" s="76"/>
      <c r="B66" s="282" t="s">
        <v>66</v>
      </c>
      <c r="C66" s="316">
        <v>1.05</v>
      </c>
      <c r="D66" s="316">
        <v>1.1976</v>
      </c>
      <c r="E66" s="465" t="s">
        <v>417</v>
      </c>
    </row>
    <row r="67" spans="1:8" x14ac:dyDescent="0.2">
      <c r="A67" s="76"/>
      <c r="B67" s="274" t="s">
        <v>324</v>
      </c>
      <c r="C67" s="70"/>
      <c r="D67" s="489"/>
    </row>
    <row r="68" spans="1:8" ht="13.5" thickBot="1" x14ac:dyDescent="0.25">
      <c r="A68" s="76"/>
      <c r="B68" s="90" t="s">
        <v>92</v>
      </c>
      <c r="C68" s="327">
        <v>0.05</v>
      </c>
      <c r="D68" s="328">
        <v>0.20300000000000001</v>
      </c>
      <c r="E68" s="465" t="s">
        <v>422</v>
      </c>
    </row>
    <row r="69" spans="1:8" s="50" customFormat="1" x14ac:dyDescent="0.2">
      <c r="A69" s="78"/>
      <c r="B69" s="49"/>
      <c r="C69" s="59"/>
      <c r="D69" s="49"/>
      <c r="E69" s="17"/>
    </row>
    <row r="70" spans="1:8" s="50" customFormat="1" x14ac:dyDescent="0.2">
      <c r="A70" s="78"/>
      <c r="B70" s="49"/>
      <c r="C70" s="59"/>
      <c r="D70" s="49"/>
      <c r="E70" s="17"/>
    </row>
    <row r="71" spans="1:8" s="50" customFormat="1" x14ac:dyDescent="0.2">
      <c r="A71" s="78" t="s">
        <v>156</v>
      </c>
      <c r="B71" s="28" t="s">
        <v>210</v>
      </c>
      <c r="C71" s="59"/>
      <c r="D71" s="49"/>
      <c r="E71" s="17"/>
    </row>
    <row r="72" spans="1:8" s="50" customFormat="1" ht="13.5" thickBot="1" x14ac:dyDescent="0.25">
      <c r="A72" s="78"/>
      <c r="B72" s="49"/>
      <c r="C72" s="59"/>
      <c r="D72" s="49"/>
      <c r="E72" s="17"/>
    </row>
    <row r="73" spans="1:8" s="50" customFormat="1" ht="13.5" thickBot="1" x14ac:dyDescent="0.25">
      <c r="A73" s="78"/>
      <c r="B73" s="49"/>
      <c r="C73" s="59"/>
      <c r="D73" s="49"/>
      <c r="E73" s="196" t="s">
        <v>69</v>
      </c>
      <c r="F73" s="217" t="s">
        <v>316</v>
      </c>
      <c r="G73" s="229" t="s">
        <v>73</v>
      </c>
    </row>
    <row r="74" spans="1:8" x14ac:dyDescent="0.2">
      <c r="A74" s="76"/>
      <c r="B74" s="86" t="s">
        <v>2</v>
      </c>
      <c r="C74" s="87"/>
      <c r="D74" s="114" t="s">
        <v>23</v>
      </c>
      <c r="E74" s="310" t="s">
        <v>421</v>
      </c>
      <c r="F74" s="311"/>
      <c r="G74" s="549" t="s">
        <v>418</v>
      </c>
      <c r="H74" s="503"/>
    </row>
    <row r="75" spans="1:8" x14ac:dyDescent="0.2">
      <c r="A75" s="76"/>
      <c r="B75" s="93"/>
      <c r="C75" s="94"/>
      <c r="D75" s="95" t="s">
        <v>21</v>
      </c>
      <c r="E75" s="312" t="s">
        <v>358</v>
      </c>
      <c r="F75" s="313"/>
      <c r="G75" s="314" t="s">
        <v>356</v>
      </c>
      <c r="H75" s="503"/>
    </row>
    <row r="76" spans="1:8" ht="13.5" thickBot="1" x14ac:dyDescent="0.25">
      <c r="A76" s="76"/>
      <c r="B76" s="90"/>
      <c r="C76" s="91"/>
      <c r="D76" s="115" t="s">
        <v>22</v>
      </c>
      <c r="E76" s="315" t="s">
        <v>357</v>
      </c>
      <c r="F76" s="55"/>
      <c r="G76" s="329" t="s">
        <v>356</v>
      </c>
      <c r="H76" s="69"/>
    </row>
    <row r="77" spans="1:8" x14ac:dyDescent="0.2">
      <c r="A77" s="76"/>
      <c r="B77" s="8"/>
      <c r="C77" s="8"/>
      <c r="D77" s="8"/>
    </row>
    <row r="78" spans="1:8" x14ac:dyDescent="0.2">
      <c r="A78" s="76"/>
      <c r="B78" s="8"/>
      <c r="C78" s="8"/>
      <c r="D78" s="8"/>
    </row>
    <row r="79" spans="1:8" s="50" customFormat="1" x14ac:dyDescent="0.2">
      <c r="A79" s="78" t="s">
        <v>157</v>
      </c>
      <c r="B79" s="57" t="s">
        <v>201</v>
      </c>
      <c r="C79" s="58"/>
    </row>
    <row r="80" spans="1:8" ht="13.5" thickBot="1" x14ac:dyDescent="0.25">
      <c r="A80" s="79"/>
      <c r="B80" s="6"/>
      <c r="C80" s="6"/>
    </row>
    <row r="81" spans="1:7" ht="13.5" thickBot="1" x14ac:dyDescent="0.25">
      <c r="A81" s="76"/>
      <c r="B81" s="117" t="s">
        <v>15</v>
      </c>
      <c r="C81" s="118"/>
      <c r="D81" s="183"/>
      <c r="E81" s="192" t="s">
        <v>13</v>
      </c>
      <c r="G81" s="8"/>
    </row>
    <row r="82" spans="1:7" x14ac:dyDescent="0.2">
      <c r="A82" s="76"/>
      <c r="B82" s="119" t="s">
        <v>16</v>
      </c>
      <c r="C82" s="120"/>
      <c r="D82" s="184"/>
      <c r="E82" s="344">
        <v>1860</v>
      </c>
      <c r="G82" s="8"/>
    </row>
    <row r="83" spans="1:7" x14ac:dyDescent="0.2">
      <c r="A83" s="76"/>
      <c r="B83" s="119" t="s">
        <v>325</v>
      </c>
      <c r="C83" s="120"/>
      <c r="D83" s="184"/>
      <c r="E83" s="344">
        <v>3714</v>
      </c>
      <c r="G83" s="8"/>
    </row>
    <row r="84" spans="1:7" ht="13.5" thickBot="1" x14ac:dyDescent="0.25">
      <c r="A84" s="76"/>
      <c r="B84" s="121" t="s">
        <v>17</v>
      </c>
      <c r="C84" s="122"/>
      <c r="D84" s="185"/>
      <c r="E84" s="345">
        <v>9804</v>
      </c>
      <c r="G84" s="8"/>
    </row>
    <row r="85" spans="1:7" ht="13.5" thickBot="1" x14ac:dyDescent="0.25">
      <c r="A85" s="76"/>
      <c r="B85" s="123"/>
      <c r="C85" s="118"/>
      <c r="D85" s="186" t="s">
        <v>212</v>
      </c>
      <c r="E85" s="346">
        <v>15378</v>
      </c>
      <c r="G85" s="8"/>
    </row>
    <row r="86" spans="1:7" x14ac:dyDescent="0.2">
      <c r="A86" s="76"/>
      <c r="B86" s="124" t="s">
        <v>18</v>
      </c>
      <c r="C86" s="125"/>
      <c r="D86" s="187"/>
      <c r="E86" s="487">
        <v>70217</v>
      </c>
      <c r="G86" s="8"/>
    </row>
    <row r="87" spans="1:7" ht="13.5" thickBot="1" x14ac:dyDescent="0.25">
      <c r="A87" s="76"/>
      <c r="B87" s="126" t="s">
        <v>19</v>
      </c>
      <c r="C87" s="127"/>
      <c r="D87" s="188"/>
      <c r="E87" s="347">
        <v>1148</v>
      </c>
      <c r="G87" s="8"/>
    </row>
    <row r="88" spans="1:7" ht="13.5" thickBot="1" x14ac:dyDescent="0.25">
      <c r="A88" s="76"/>
      <c r="B88" s="123"/>
      <c r="C88" s="118"/>
      <c r="D88" s="186" t="s">
        <v>97</v>
      </c>
      <c r="E88" s="488">
        <v>71365</v>
      </c>
      <c r="G88" s="8"/>
    </row>
    <row r="89" spans="1:7" ht="13.5" thickBot="1" x14ac:dyDescent="0.25">
      <c r="A89" s="76"/>
      <c r="B89" s="117" t="s">
        <v>14</v>
      </c>
      <c r="C89" s="118"/>
      <c r="D89" s="183"/>
      <c r="E89" s="346">
        <v>86743</v>
      </c>
      <c r="G89" s="8"/>
    </row>
    <row r="90" spans="1:7" x14ac:dyDescent="0.2">
      <c r="A90" s="76"/>
    </row>
    <row r="91" spans="1:7" x14ac:dyDescent="0.2">
      <c r="A91" s="76"/>
    </row>
    <row r="92" spans="1:7" s="69" customFormat="1" x14ac:dyDescent="0.2">
      <c r="A92" s="520" t="s">
        <v>427</v>
      </c>
      <c r="B92" s="519" t="s">
        <v>438</v>
      </c>
      <c r="C92" s="518"/>
      <c r="D92" s="518"/>
      <c r="E92" s="531"/>
      <c r="F92" s="518"/>
      <c r="G92" s="532"/>
    </row>
    <row r="93" spans="1:7" s="69" customFormat="1" x14ac:dyDescent="0.2">
      <c r="A93" s="520"/>
      <c r="B93" s="518"/>
      <c r="C93" s="518"/>
      <c r="D93" s="518"/>
      <c r="E93" s="531"/>
      <c r="F93" s="518"/>
      <c r="G93" s="532"/>
    </row>
    <row r="94" spans="1:7" s="69" customFormat="1" x14ac:dyDescent="0.2">
      <c r="A94" s="518"/>
      <c r="B94" s="533" t="s">
        <v>442</v>
      </c>
      <c r="C94" s="518"/>
      <c r="D94" s="518"/>
      <c r="E94" s="531"/>
      <c r="F94" s="518"/>
      <c r="G94" s="532"/>
    </row>
    <row r="95" spans="1:7" s="69" customFormat="1" x14ac:dyDescent="0.2">
      <c r="A95" s="518"/>
      <c r="B95" s="533" t="s">
        <v>443</v>
      </c>
      <c r="C95" s="533"/>
      <c r="D95" s="533"/>
      <c r="E95" s="531"/>
      <c r="F95" s="518"/>
      <c r="G95" s="532"/>
    </row>
    <row r="96" spans="1:7" s="69" customFormat="1" x14ac:dyDescent="0.2">
      <c r="A96" s="518"/>
      <c r="B96" s="533" t="s">
        <v>447</v>
      </c>
      <c r="C96" s="533"/>
      <c r="D96" s="533"/>
      <c r="E96" s="531"/>
      <c r="F96" s="518"/>
      <c r="G96" s="532"/>
    </row>
    <row r="97" spans="1:10" s="69" customFormat="1" x14ac:dyDescent="0.2">
      <c r="A97" s="518"/>
      <c r="B97" s="533" t="s">
        <v>448</v>
      </c>
      <c r="C97" s="533"/>
      <c r="D97" s="533"/>
      <c r="E97" s="531"/>
      <c r="F97" s="518"/>
      <c r="G97" s="532"/>
    </row>
    <row r="98" spans="1:10" s="69" customFormat="1" x14ac:dyDescent="0.2">
      <c r="A98" s="518"/>
      <c r="B98" s="533" t="s">
        <v>444</v>
      </c>
      <c r="C98" s="533"/>
      <c r="D98" s="533"/>
      <c r="E98" s="531"/>
      <c r="F98" s="518"/>
      <c r="G98" s="532"/>
    </row>
    <row r="99" spans="1:10" s="69" customFormat="1" x14ac:dyDescent="0.2">
      <c r="A99" s="520"/>
      <c r="B99" s="518"/>
      <c r="C99" s="552" t="s">
        <v>449</v>
      </c>
      <c r="D99" s="533"/>
      <c r="E99" s="531"/>
      <c r="F99" s="518"/>
      <c r="G99" s="532"/>
    </row>
    <row r="100" spans="1:10" s="69" customFormat="1" x14ac:dyDescent="0.2">
      <c r="A100" s="520"/>
      <c r="B100" s="518"/>
      <c r="C100" s="552" t="s">
        <v>450</v>
      </c>
      <c r="D100" s="533"/>
      <c r="E100" s="531"/>
      <c r="F100" s="518"/>
      <c r="G100" s="532"/>
    </row>
    <row r="101" spans="1:10" s="69" customFormat="1" x14ac:dyDescent="0.2">
      <c r="A101" s="520"/>
      <c r="B101" s="518"/>
      <c r="C101" s="552" t="s">
        <v>451</v>
      </c>
      <c r="D101" s="533"/>
      <c r="E101" s="531"/>
      <c r="F101" s="518"/>
      <c r="G101" s="532"/>
      <c r="H101" s="518"/>
      <c r="I101" s="518"/>
      <c r="J101" s="518"/>
    </row>
    <row r="102" spans="1:10" s="69" customFormat="1" x14ac:dyDescent="0.2">
      <c r="A102" s="520"/>
      <c r="B102" s="551" t="s">
        <v>445</v>
      </c>
      <c r="C102" s="533"/>
      <c r="D102" s="533"/>
      <c r="E102" s="531"/>
      <c r="F102" s="518"/>
      <c r="G102" s="532"/>
      <c r="H102" s="518"/>
      <c r="I102" s="518"/>
      <c r="J102" s="518"/>
    </row>
    <row r="103" spans="1:10" s="69" customFormat="1" x14ac:dyDescent="0.2">
      <c r="A103" s="520"/>
      <c r="B103" s="551" t="s">
        <v>446</v>
      </c>
      <c r="C103" s="518"/>
      <c r="D103" s="518"/>
      <c r="E103" s="531"/>
      <c r="F103" s="518"/>
      <c r="G103" s="532"/>
      <c r="H103" s="518"/>
      <c r="I103" s="518"/>
      <c r="J103" s="518"/>
    </row>
    <row r="104" spans="1:10" s="69" customFormat="1" x14ac:dyDescent="0.2">
      <c r="A104" s="520"/>
      <c r="B104" s="518"/>
      <c r="C104" s="518"/>
      <c r="D104" s="518"/>
      <c r="E104" s="518"/>
      <c r="F104" s="518"/>
      <c r="G104" s="518"/>
      <c r="H104" s="518"/>
      <c r="I104" s="518"/>
      <c r="J104" s="518"/>
    </row>
    <row r="105" spans="1:10" s="69" customFormat="1" x14ac:dyDescent="0.2">
      <c r="A105" s="520" t="s">
        <v>428</v>
      </c>
      <c r="B105" s="519" t="s">
        <v>429</v>
      </c>
      <c r="C105" s="517"/>
      <c r="D105" s="550" t="s">
        <v>319</v>
      </c>
      <c r="E105" s="518"/>
      <c r="F105" s="518"/>
      <c r="G105" s="518"/>
      <c r="H105" s="518"/>
      <c r="I105" s="518"/>
      <c r="J105" s="518"/>
    </row>
    <row r="106" spans="1:10" x14ac:dyDescent="0.2">
      <c r="A106" s="76"/>
    </row>
    <row r="107" spans="1:10" x14ac:dyDescent="0.2">
      <c r="A107" s="76"/>
    </row>
    <row r="108" spans="1:10" x14ac:dyDescent="0.2">
      <c r="A108" s="76"/>
    </row>
    <row r="109" spans="1:10" s="43" customFormat="1" x14ac:dyDescent="0.2">
      <c r="A109" s="66">
        <v>3</v>
      </c>
      <c r="B109" s="43" t="s">
        <v>202</v>
      </c>
    </row>
    <row r="110" spans="1:10" s="21" customFormat="1" x14ac:dyDescent="0.2">
      <c r="A110" s="77"/>
    </row>
    <row r="112" spans="1:10" x14ac:dyDescent="0.2">
      <c r="A112" s="5" t="s">
        <v>158</v>
      </c>
      <c r="B112" s="26" t="s">
        <v>326</v>
      </c>
      <c r="C112" s="8"/>
      <c r="D112" s="8"/>
      <c r="E112" s="8"/>
      <c r="F112" s="8"/>
      <c r="G112" s="8"/>
      <c r="H112" s="8"/>
      <c r="I112" s="8"/>
      <c r="J112" s="8"/>
    </row>
    <row r="113" spans="1:11" ht="13.5" thickBot="1" x14ac:dyDescent="0.25">
      <c r="B113" s="8"/>
      <c r="C113" s="8"/>
      <c r="D113" s="8"/>
      <c r="E113" s="8"/>
      <c r="F113" s="8"/>
      <c r="G113" s="8"/>
      <c r="H113" s="8"/>
      <c r="I113" s="8"/>
      <c r="J113" s="8"/>
    </row>
    <row r="114" spans="1:11" ht="13.5" thickBot="1" x14ac:dyDescent="0.25">
      <c r="B114" s="45"/>
      <c r="C114" s="46"/>
      <c r="D114" s="207" t="s">
        <v>142</v>
      </c>
      <c r="E114" s="128" t="s">
        <v>9</v>
      </c>
      <c r="F114" s="8"/>
      <c r="G114" s="8"/>
      <c r="H114" s="8"/>
      <c r="I114" s="8"/>
    </row>
    <row r="115" spans="1:11" x14ac:dyDescent="0.2">
      <c r="B115" s="129" t="s">
        <v>43</v>
      </c>
      <c r="C115" s="130"/>
      <c r="D115" s="473">
        <v>9</v>
      </c>
      <c r="E115" s="509">
        <v>9.3369999999999997</v>
      </c>
      <c r="F115" s="8"/>
      <c r="G115" s="8"/>
      <c r="H115" s="8"/>
      <c r="I115" s="8"/>
    </row>
    <row r="116" spans="1:11" x14ac:dyDescent="0.2">
      <c r="B116" s="131" t="s">
        <v>38</v>
      </c>
      <c r="C116" s="132"/>
      <c r="D116" s="507">
        <v>7.7</v>
      </c>
      <c r="E116" s="510">
        <v>12.16</v>
      </c>
      <c r="F116" s="8"/>
      <c r="G116" s="8"/>
      <c r="H116" s="8"/>
      <c r="I116" s="8"/>
    </row>
    <row r="117" spans="1:11" x14ac:dyDescent="0.2">
      <c r="B117" s="88" t="s">
        <v>39</v>
      </c>
      <c r="C117" s="179"/>
      <c r="D117" s="508"/>
      <c r="E117" s="350"/>
      <c r="F117" s="8"/>
      <c r="G117" s="8"/>
      <c r="H117" s="8"/>
      <c r="I117" s="8"/>
    </row>
    <row r="118" spans="1:11" ht="13.5" thickBot="1" x14ac:dyDescent="0.25">
      <c r="B118" s="129" t="s">
        <v>95</v>
      </c>
      <c r="C118" s="130"/>
      <c r="D118" s="351">
        <v>0.1</v>
      </c>
      <c r="E118" s="348">
        <v>0.1</v>
      </c>
      <c r="F118" s="8"/>
      <c r="G118" s="8"/>
      <c r="H118" s="8"/>
      <c r="I118" s="8"/>
    </row>
    <row r="119" spans="1:11" ht="13.5" thickBot="1" x14ac:dyDescent="0.25">
      <c r="B119" s="133"/>
      <c r="C119" s="189" t="s">
        <v>213</v>
      </c>
      <c r="D119" s="463">
        <v>7.6</v>
      </c>
      <c r="E119" s="464">
        <v>9.8699999999999992</v>
      </c>
      <c r="F119" s="8"/>
      <c r="G119" s="8"/>
      <c r="H119" s="8"/>
      <c r="I119" s="8"/>
    </row>
    <row r="120" spans="1:11" s="17" customFormat="1" ht="13.5" thickBot="1" x14ac:dyDescent="0.25">
      <c r="A120" s="20"/>
      <c r="B120" s="206"/>
      <c r="C120" s="205"/>
      <c r="D120" s="204"/>
      <c r="E120" s="204"/>
      <c r="F120" s="8"/>
    </row>
    <row r="121" spans="1:11" ht="13.5" thickBot="1" x14ac:dyDescent="0.25">
      <c r="B121" s="134"/>
      <c r="C121" s="190" t="s">
        <v>194</v>
      </c>
      <c r="D121" s="505">
        <v>7.1</v>
      </c>
      <c r="E121" s="506">
        <f>D121</f>
        <v>7.1</v>
      </c>
      <c r="F121" s="8"/>
      <c r="G121" s="8"/>
      <c r="H121" s="8"/>
      <c r="I121" s="8"/>
    </row>
    <row r="122" spans="1:11" ht="7.5" customHeight="1" thickBot="1" x14ac:dyDescent="0.25">
      <c r="B122" s="8"/>
      <c r="C122" s="8"/>
      <c r="D122" s="353"/>
      <c r="E122" s="353"/>
      <c r="F122" s="8"/>
      <c r="G122" s="8"/>
      <c r="H122" s="8"/>
      <c r="I122" s="8"/>
      <c r="J122" s="8"/>
    </row>
    <row r="123" spans="1:11" ht="13.5" thickBot="1" x14ac:dyDescent="0.25">
      <c r="B123" s="133"/>
      <c r="C123" s="190" t="s">
        <v>361</v>
      </c>
      <c r="D123" s="463">
        <v>8.6999999999999993</v>
      </c>
      <c r="E123" s="464">
        <f>D123</f>
        <v>8.6999999999999993</v>
      </c>
      <c r="F123" s="8"/>
      <c r="G123" s="8"/>
      <c r="H123" s="8"/>
      <c r="I123" s="8"/>
    </row>
    <row r="124" spans="1:11" x14ac:dyDescent="0.2">
      <c r="B124" s="8"/>
      <c r="C124" s="8"/>
      <c r="D124" s="8"/>
      <c r="E124" s="8"/>
      <c r="F124" s="8"/>
      <c r="G124" s="8"/>
      <c r="H124" s="8"/>
      <c r="I124" s="8"/>
      <c r="J124" s="8"/>
    </row>
    <row r="125" spans="1:11" x14ac:dyDescent="0.2">
      <c r="A125" s="5" t="s">
        <v>159</v>
      </c>
      <c r="B125" s="26" t="s">
        <v>51</v>
      </c>
      <c r="C125" s="8"/>
      <c r="D125" s="8"/>
      <c r="E125" s="8"/>
      <c r="F125" s="8"/>
      <c r="G125" s="8"/>
      <c r="H125" s="8"/>
      <c r="I125" s="8"/>
      <c r="J125" s="8"/>
    </row>
    <row r="126" spans="1:11" ht="13.5" thickBot="1" x14ac:dyDescent="0.25">
      <c r="B126" s="8"/>
      <c r="C126" s="8"/>
      <c r="D126" s="8"/>
      <c r="E126" s="8"/>
      <c r="F126" s="8"/>
      <c r="G126" s="8"/>
      <c r="H126" s="8"/>
      <c r="I126" s="8"/>
      <c r="J126" s="8"/>
    </row>
    <row r="127" spans="1:11" ht="13.5" thickBot="1" x14ac:dyDescent="0.25">
      <c r="B127" s="23"/>
      <c r="C127" s="33"/>
      <c r="D127" s="275" t="s">
        <v>327</v>
      </c>
      <c r="E127" s="137" t="s">
        <v>46</v>
      </c>
      <c r="F127" s="138" t="s">
        <v>47</v>
      </c>
      <c r="G127" s="281" t="s">
        <v>344</v>
      </c>
      <c r="H127" s="137" t="s">
        <v>48</v>
      </c>
      <c r="I127" s="137" t="s">
        <v>49</v>
      </c>
      <c r="J127" s="109" t="s">
        <v>50</v>
      </c>
    </row>
    <row r="128" spans="1:11" x14ac:dyDescent="0.2">
      <c r="B128" s="93" t="s">
        <v>43</v>
      </c>
      <c r="C128" s="110"/>
      <c r="D128" s="341">
        <v>4875</v>
      </c>
      <c r="E128" s="340">
        <v>3454</v>
      </c>
      <c r="F128" s="361">
        <v>2216</v>
      </c>
      <c r="G128" s="340">
        <v>1873</v>
      </c>
      <c r="H128" s="340">
        <v>2049</v>
      </c>
      <c r="I128" s="355">
        <v>7572</v>
      </c>
      <c r="J128" s="356">
        <v>14262</v>
      </c>
      <c r="K128" s="326"/>
    </row>
    <row r="129" spans="1:12" x14ac:dyDescent="0.2">
      <c r="B129" s="88" t="s">
        <v>38</v>
      </c>
      <c r="C129" s="111"/>
      <c r="D129" s="338">
        <v>3763</v>
      </c>
      <c r="E129" s="337">
        <v>3672</v>
      </c>
      <c r="F129" s="357">
        <v>3349</v>
      </c>
      <c r="G129" s="337">
        <v>3028</v>
      </c>
      <c r="H129" s="337">
        <v>2753</v>
      </c>
      <c r="I129" s="357">
        <v>10236</v>
      </c>
      <c r="J129" s="504">
        <v>12094</v>
      </c>
      <c r="K129" s="326"/>
    </row>
    <row r="130" spans="1:12" x14ac:dyDescent="0.2">
      <c r="B130" s="88" t="s">
        <v>39</v>
      </c>
      <c r="C130" s="111"/>
      <c r="D130" s="338"/>
      <c r="E130" s="337"/>
      <c r="F130" s="357"/>
      <c r="G130" s="337"/>
      <c r="H130" s="337"/>
      <c r="I130" s="357"/>
      <c r="J130" s="339"/>
      <c r="K130" s="326"/>
    </row>
    <row r="131" spans="1:12" ht="13.5" thickBot="1" x14ac:dyDescent="0.25">
      <c r="B131" s="93" t="s">
        <v>95</v>
      </c>
      <c r="C131" s="110"/>
      <c r="D131" s="338">
        <v>7311</v>
      </c>
      <c r="E131" s="340"/>
      <c r="F131" s="354"/>
      <c r="G131" s="340"/>
      <c r="H131" s="340"/>
      <c r="I131" s="354"/>
      <c r="J131" s="356"/>
      <c r="K131" s="326"/>
    </row>
    <row r="132" spans="1:12" ht="13.5" thickBot="1" x14ac:dyDescent="0.25">
      <c r="B132" s="135"/>
      <c r="C132" s="190" t="s">
        <v>214</v>
      </c>
      <c r="D132" s="358">
        <v>15949</v>
      </c>
      <c r="E132" s="358">
        <v>7126</v>
      </c>
      <c r="F132" s="358">
        <v>5565</v>
      </c>
      <c r="G132" s="358">
        <v>4901</v>
      </c>
      <c r="H132" s="358">
        <v>4802</v>
      </c>
      <c r="I132" s="358">
        <v>17808</v>
      </c>
      <c r="J132" s="343">
        <v>26356</v>
      </c>
      <c r="K132" s="326"/>
    </row>
    <row r="133" spans="1:12" s="17" customFormat="1" ht="13.5" thickBot="1" x14ac:dyDescent="0.25">
      <c r="A133" s="20"/>
      <c r="B133" s="181"/>
      <c r="C133" s="203"/>
      <c r="D133" s="359"/>
      <c r="E133" s="359"/>
      <c r="F133" s="359"/>
      <c r="G133" s="359"/>
      <c r="H133" s="359"/>
      <c r="I133" s="359"/>
      <c r="J133" s="359"/>
    </row>
    <row r="134" spans="1:12" ht="13.5" thickBot="1" x14ac:dyDescent="0.25">
      <c r="B134" s="90"/>
      <c r="C134" s="191" t="s">
        <v>179</v>
      </c>
      <c r="D134" s="360">
        <v>11905.8</v>
      </c>
      <c r="E134" s="360">
        <v>5729.06</v>
      </c>
      <c r="F134" s="360">
        <v>6643.9049999999997</v>
      </c>
      <c r="G134" s="360">
        <v>6766.8969999999999</v>
      </c>
      <c r="H134" s="360">
        <v>5884.942</v>
      </c>
      <c r="I134" s="360">
        <v>16626.7</v>
      </c>
      <c r="J134" s="343">
        <v>16659.400000000001</v>
      </c>
      <c r="K134" s="326"/>
    </row>
    <row r="135" spans="1:12" x14ac:dyDescent="0.2">
      <c r="B135" s="8"/>
      <c r="C135" s="8"/>
      <c r="D135" s="8"/>
      <c r="E135" s="8"/>
      <c r="F135" s="8"/>
      <c r="G135" s="8"/>
      <c r="H135" s="479"/>
      <c r="I135" s="8"/>
      <c r="J135" s="8"/>
    </row>
    <row r="136" spans="1:12" x14ac:dyDescent="0.2">
      <c r="B136" s="8"/>
      <c r="C136" s="8"/>
      <c r="D136" s="8"/>
      <c r="E136" s="8"/>
      <c r="F136" s="8"/>
      <c r="G136" s="8"/>
      <c r="H136" s="8"/>
      <c r="I136" s="8"/>
      <c r="J136" s="8"/>
    </row>
    <row r="137" spans="1:12" x14ac:dyDescent="0.2">
      <c r="A137" s="5" t="s">
        <v>160</v>
      </c>
      <c r="B137" s="26" t="s">
        <v>196</v>
      </c>
      <c r="C137" s="8"/>
      <c r="D137" s="8"/>
      <c r="E137" s="8"/>
      <c r="F137" s="8"/>
      <c r="G137" s="8"/>
      <c r="H137" s="8"/>
      <c r="I137" s="8"/>
      <c r="J137" s="8"/>
    </row>
    <row r="138" spans="1:12" ht="13.5" thickBot="1" x14ac:dyDescent="0.25">
      <c r="B138" s="8"/>
      <c r="C138" s="8"/>
      <c r="D138" s="8"/>
      <c r="E138" s="8"/>
      <c r="F138" s="8"/>
      <c r="G138" s="8"/>
      <c r="H138" s="8"/>
      <c r="I138" s="8"/>
      <c r="J138" s="8"/>
    </row>
    <row r="139" spans="1:12" ht="13.5" thickBot="1" x14ac:dyDescent="0.25">
      <c r="B139" s="23"/>
      <c r="C139" s="33"/>
      <c r="D139" s="140" t="s">
        <v>45</v>
      </c>
      <c r="E139" s="141" t="s">
        <v>46</v>
      </c>
      <c r="F139" s="142" t="s">
        <v>47</v>
      </c>
      <c r="G139" s="281" t="s">
        <v>344</v>
      </c>
      <c r="H139" s="141" t="s">
        <v>48</v>
      </c>
      <c r="I139" s="142" t="s">
        <v>49</v>
      </c>
      <c r="J139" s="143" t="s">
        <v>50</v>
      </c>
    </row>
    <row r="140" spans="1:12" x14ac:dyDescent="0.2">
      <c r="B140" s="93" t="s">
        <v>43</v>
      </c>
      <c r="C140" s="110"/>
      <c r="D140" s="341">
        <v>4813.93</v>
      </c>
      <c r="E140" s="340">
        <v>3397.14</v>
      </c>
      <c r="F140" s="361">
        <v>2169.62</v>
      </c>
      <c r="G140" s="456">
        <v>1837.3</v>
      </c>
      <c r="H140" s="340">
        <v>2021.4059999999999</v>
      </c>
      <c r="I140" s="355">
        <v>7513.8890000000001</v>
      </c>
      <c r="J140" s="356">
        <v>14548.083000000001</v>
      </c>
      <c r="K140" s="326"/>
      <c r="L140" s="326"/>
    </row>
    <row r="141" spans="1:12" x14ac:dyDescent="0.2">
      <c r="B141" s="88" t="s">
        <v>38</v>
      </c>
      <c r="C141" s="111"/>
      <c r="D141" s="338">
        <v>1808.0920000000001</v>
      </c>
      <c r="E141" s="337">
        <v>1813.759</v>
      </c>
      <c r="F141" s="357">
        <v>1805.038</v>
      </c>
      <c r="G141" s="337">
        <v>1789.316</v>
      </c>
      <c r="H141" s="337">
        <v>1795.835</v>
      </c>
      <c r="I141" s="357">
        <v>8499.9680000000008</v>
      </c>
      <c r="J141" s="362">
        <v>21382.852999999999</v>
      </c>
      <c r="K141" s="326"/>
    </row>
    <row r="142" spans="1:12" x14ac:dyDescent="0.2">
      <c r="B142" s="88" t="s">
        <v>39</v>
      </c>
      <c r="C142" s="111"/>
      <c r="D142" s="338"/>
      <c r="E142" s="337"/>
      <c r="F142" s="357"/>
      <c r="G142" s="337"/>
      <c r="H142" s="337"/>
      <c r="I142" s="357"/>
      <c r="J142" s="339"/>
      <c r="K142" s="326"/>
    </row>
    <row r="143" spans="1:12" ht="13.5" thickBot="1" x14ac:dyDescent="0.25">
      <c r="B143" s="93" t="s">
        <v>95</v>
      </c>
      <c r="C143" s="110"/>
      <c r="D143" s="341">
        <v>7311</v>
      </c>
      <c r="E143" s="340"/>
      <c r="F143" s="354"/>
      <c r="G143" s="340"/>
      <c r="H143" s="340"/>
      <c r="I143" s="354"/>
      <c r="J143" s="356"/>
      <c r="K143" s="326"/>
    </row>
    <row r="144" spans="1:12" ht="13.5" thickBot="1" x14ac:dyDescent="0.25">
      <c r="B144" s="135"/>
      <c r="C144" s="190" t="s">
        <v>215</v>
      </c>
      <c r="D144" s="358">
        <v>13933.022000000001</v>
      </c>
      <c r="E144" s="358">
        <v>5210.8989999999994</v>
      </c>
      <c r="F144" s="358">
        <v>3974.6579999999999</v>
      </c>
      <c r="G144" s="358">
        <v>3626.616</v>
      </c>
      <c r="H144" s="358">
        <v>3817.241</v>
      </c>
      <c r="I144" s="358">
        <v>16013.857</v>
      </c>
      <c r="J144" s="343">
        <v>35930.936000000002</v>
      </c>
      <c r="K144" s="326"/>
    </row>
    <row r="145" spans="1:11" s="17" customFormat="1" ht="13.5" thickBot="1" x14ac:dyDescent="0.25">
      <c r="A145" s="20"/>
      <c r="B145" s="181"/>
      <c r="C145" s="203"/>
      <c r="D145" s="363"/>
      <c r="E145" s="363"/>
      <c r="F145" s="363"/>
      <c r="G145" s="363"/>
      <c r="H145" s="363"/>
      <c r="I145" s="363"/>
      <c r="J145" s="363"/>
    </row>
    <row r="146" spans="1:11" ht="13.5" thickBot="1" x14ac:dyDescent="0.25">
      <c r="B146" s="139"/>
      <c r="C146" s="191" t="s">
        <v>197</v>
      </c>
      <c r="D146" s="341">
        <v>11905.8</v>
      </c>
      <c r="E146" s="341">
        <v>5729.06</v>
      </c>
      <c r="F146" s="341">
        <v>6643.9049999999997</v>
      </c>
      <c r="G146" s="341">
        <v>6766.8969999999999</v>
      </c>
      <c r="H146" s="341">
        <v>5884.942</v>
      </c>
      <c r="I146" s="341">
        <v>16626.7</v>
      </c>
      <c r="J146" s="372">
        <v>16659.400000000001</v>
      </c>
      <c r="K146" s="326"/>
    </row>
    <row r="147" spans="1:11" x14ac:dyDescent="0.2">
      <c r="B147" s="213"/>
      <c r="C147" s="215" t="s">
        <v>199</v>
      </c>
      <c r="D147" s="337">
        <v>11905.8</v>
      </c>
      <c r="E147" s="337">
        <v>5729.06</v>
      </c>
      <c r="F147" s="337">
        <v>6643.9049999999997</v>
      </c>
      <c r="G147" s="337">
        <v>6766.8969999999999</v>
      </c>
      <c r="H147" s="337">
        <v>5884.942</v>
      </c>
      <c r="I147" s="337">
        <v>16626.7</v>
      </c>
      <c r="J147" s="339">
        <v>16659.400000000001</v>
      </c>
    </row>
    <row r="148" spans="1:11" ht="13.5" thickBot="1" x14ac:dyDescent="0.25">
      <c r="B148" s="214"/>
      <c r="C148" s="216" t="s">
        <v>200</v>
      </c>
      <c r="D148" s="364"/>
      <c r="E148" s="365"/>
      <c r="F148" s="364"/>
      <c r="G148" s="365"/>
      <c r="H148" s="365"/>
      <c r="I148" s="364"/>
      <c r="J148" s="366"/>
    </row>
    <row r="149" spans="1:11" x14ac:dyDescent="0.2">
      <c r="B149" s="8"/>
      <c r="C149" s="8"/>
      <c r="D149" s="8"/>
      <c r="E149" s="8"/>
      <c r="F149" s="8"/>
      <c r="G149" s="8"/>
      <c r="H149" s="8"/>
      <c r="I149" s="8"/>
      <c r="J149" s="8"/>
    </row>
    <row r="151" spans="1:11" x14ac:dyDescent="0.2">
      <c r="A151" s="5" t="s">
        <v>161</v>
      </c>
      <c r="B151" s="13" t="s">
        <v>79</v>
      </c>
      <c r="D151" s="326"/>
      <c r="H151" s="326"/>
      <c r="I151" s="326"/>
      <c r="J151" s="326"/>
    </row>
    <row r="152" spans="1:11" ht="13.5" thickBot="1" x14ac:dyDescent="0.25"/>
    <row r="153" spans="1:11" ht="13.5" thickBot="1" x14ac:dyDescent="0.25">
      <c r="B153" s="144" t="s">
        <v>75</v>
      </c>
      <c r="C153" s="601"/>
      <c r="D153" s="602"/>
      <c r="E153" s="602"/>
      <c r="F153" s="602"/>
      <c r="G153" s="602"/>
      <c r="H153" s="602"/>
      <c r="I153" s="602"/>
      <c r="J153" s="603"/>
    </row>
    <row r="154" spans="1:11" ht="270.75" customHeight="1" x14ac:dyDescent="0.2">
      <c r="B154" s="145"/>
      <c r="C154" s="604" t="s">
        <v>405</v>
      </c>
      <c r="D154" s="605"/>
      <c r="E154" s="605"/>
      <c r="F154" s="605"/>
      <c r="G154" s="605"/>
      <c r="H154" s="606"/>
      <c r="I154" s="606"/>
      <c r="J154" s="607"/>
    </row>
    <row r="155" spans="1:11" ht="13.5" thickBot="1" x14ac:dyDescent="0.25">
      <c r="B155" s="145"/>
      <c r="C155" s="68"/>
      <c r="D155" s="68"/>
      <c r="E155" s="68"/>
      <c r="F155" s="68"/>
      <c r="G155" s="68"/>
      <c r="H155" s="8"/>
      <c r="I155" s="8"/>
      <c r="J155" s="11"/>
    </row>
    <row r="156" spans="1:11" ht="13.5" thickBot="1" x14ac:dyDescent="0.25">
      <c r="B156" s="145"/>
      <c r="C156" s="113" t="s">
        <v>10</v>
      </c>
      <c r="D156" s="149" t="s">
        <v>44</v>
      </c>
      <c r="E156" s="8"/>
      <c r="F156" s="8"/>
      <c r="G156" s="68"/>
      <c r="H156" s="377"/>
      <c r="I156" s="378"/>
      <c r="J156" s="11"/>
    </row>
    <row r="157" spans="1:11" x14ac:dyDescent="0.2">
      <c r="B157" s="114" t="s">
        <v>366</v>
      </c>
      <c r="C157" s="370">
        <v>28504</v>
      </c>
      <c r="D157" s="368">
        <v>8.4</v>
      </c>
      <c r="E157" s="8"/>
      <c r="F157" s="8"/>
      <c r="G157" s="68"/>
      <c r="H157" s="379"/>
      <c r="I157" s="8"/>
      <c r="J157" s="11"/>
    </row>
    <row r="158" spans="1:11" ht="13.5" thickBot="1" x14ac:dyDescent="0.25">
      <c r="B158" s="148" t="s">
        <v>367</v>
      </c>
      <c r="C158" s="365">
        <v>26456</v>
      </c>
      <c r="D158" s="369">
        <v>7.5</v>
      </c>
      <c r="E158" s="23"/>
      <c r="F158" s="23"/>
      <c r="G158" s="380"/>
      <c r="H158" s="23"/>
      <c r="I158" s="23"/>
      <c r="J158" s="33"/>
    </row>
    <row r="159" spans="1:11" ht="13.5" thickBot="1" x14ac:dyDescent="0.25">
      <c r="B159" s="144" t="s">
        <v>76</v>
      </c>
      <c r="C159" s="608"/>
      <c r="D159" s="602"/>
      <c r="E159" s="602"/>
      <c r="F159" s="602"/>
      <c r="G159" s="602"/>
      <c r="H159" s="602"/>
      <c r="I159" s="602"/>
      <c r="J159" s="603"/>
    </row>
    <row r="160" spans="1:11" ht="61.5" customHeight="1" x14ac:dyDescent="0.2">
      <c r="B160" s="145"/>
      <c r="C160" s="604" t="s">
        <v>406</v>
      </c>
      <c r="D160" s="605"/>
      <c r="E160" s="605"/>
      <c r="F160" s="605"/>
      <c r="G160" s="605"/>
      <c r="H160" s="605"/>
      <c r="I160" s="605"/>
      <c r="J160" s="609"/>
    </row>
    <row r="161" spans="1:10" ht="13.5" thickBot="1" x14ac:dyDescent="0.25">
      <c r="B161" s="145"/>
      <c r="C161" s="8"/>
      <c r="D161" s="8"/>
      <c r="E161" s="8"/>
      <c r="F161" s="8"/>
      <c r="G161" s="8"/>
      <c r="H161" s="8"/>
      <c r="I161" s="8"/>
      <c r="J161" s="11"/>
    </row>
    <row r="162" spans="1:10" ht="13.5" thickBot="1" x14ac:dyDescent="0.25">
      <c r="B162" s="284"/>
      <c r="C162" s="514" t="s">
        <v>10</v>
      </c>
      <c r="D162" s="514" t="s">
        <v>44</v>
      </c>
      <c r="E162" s="8"/>
      <c r="F162" s="8"/>
      <c r="G162" s="8"/>
      <c r="H162" s="8"/>
      <c r="I162" s="8"/>
      <c r="J162" s="11"/>
    </row>
    <row r="163" spans="1:10" x14ac:dyDescent="0.2">
      <c r="B163" s="114" t="s">
        <v>366</v>
      </c>
      <c r="C163" s="513">
        <v>1960</v>
      </c>
      <c r="D163" s="499">
        <v>11.2</v>
      </c>
      <c r="E163" s="8"/>
      <c r="F163" s="8"/>
      <c r="G163" s="8"/>
      <c r="H163" s="377"/>
      <c r="I163" s="8"/>
      <c r="J163" s="11"/>
    </row>
    <row r="164" spans="1:10" ht="13.5" thickBot="1" x14ac:dyDescent="0.25">
      <c r="B164" s="497" t="s">
        <v>367</v>
      </c>
      <c r="C164" s="498">
        <v>11425</v>
      </c>
      <c r="D164" s="371">
        <v>8.5</v>
      </c>
      <c r="E164" s="31"/>
      <c r="F164" s="23"/>
      <c r="G164" s="380"/>
      <c r="H164" s="381"/>
      <c r="I164" s="23"/>
      <c r="J164" s="33"/>
    </row>
    <row r="165" spans="1:10" x14ac:dyDescent="0.2">
      <c r="B165" s="8"/>
      <c r="C165" s="8"/>
      <c r="D165" s="8"/>
    </row>
    <row r="167" spans="1:10" ht="13.5" thickBot="1" x14ac:dyDescent="0.25">
      <c r="A167" s="5" t="s">
        <v>162</v>
      </c>
      <c r="B167" s="13" t="s">
        <v>216</v>
      </c>
    </row>
    <row r="168" spans="1:10" x14ac:dyDescent="0.2">
      <c r="B168" s="8"/>
      <c r="C168" s="11"/>
      <c r="D168" s="245" t="s">
        <v>13</v>
      </c>
      <c r="F168" s="4"/>
    </row>
    <row r="169" spans="1:10" ht="13.5" thickBot="1" x14ac:dyDescent="0.25">
      <c r="B169" s="23"/>
      <c r="C169" s="33"/>
      <c r="D169" s="246" t="s">
        <v>259</v>
      </c>
    </row>
    <row r="170" spans="1:10" x14ac:dyDescent="0.2">
      <c r="B170" s="93" t="s">
        <v>93</v>
      </c>
      <c r="C170" s="94"/>
      <c r="D170" s="372"/>
    </row>
    <row r="171" spans="1:10" x14ac:dyDescent="0.2">
      <c r="B171" s="88" t="s">
        <v>182</v>
      </c>
      <c r="C171" s="111"/>
      <c r="D171" s="339"/>
    </row>
    <row r="172" spans="1:10" x14ac:dyDescent="0.2">
      <c r="B172" s="88" t="s">
        <v>94</v>
      </c>
      <c r="C172" s="111"/>
      <c r="D172" s="339">
        <v>10800</v>
      </c>
    </row>
    <row r="173" spans="1:10" x14ac:dyDescent="0.2">
      <c r="B173" s="150" t="s">
        <v>375</v>
      </c>
      <c r="C173" s="111"/>
      <c r="D173" s="339">
        <v>27600</v>
      </c>
    </row>
    <row r="174" spans="1:10" x14ac:dyDescent="0.2">
      <c r="B174" s="150" t="s">
        <v>376</v>
      </c>
      <c r="C174" s="111"/>
      <c r="D174" s="339">
        <v>2395</v>
      </c>
    </row>
    <row r="175" spans="1:10" x14ac:dyDescent="0.2">
      <c r="B175" s="150" t="s">
        <v>95</v>
      </c>
      <c r="C175" s="247" t="s">
        <v>260</v>
      </c>
      <c r="D175" s="339">
        <v>200</v>
      </c>
    </row>
    <row r="176" spans="1:10" ht="13.5" thickBot="1" x14ac:dyDescent="0.25">
      <c r="B176" s="93"/>
      <c r="C176" s="146" t="s">
        <v>92</v>
      </c>
      <c r="D176" s="356">
        <v>7111</v>
      </c>
    </row>
    <row r="177" spans="1:7" x14ac:dyDescent="0.2">
      <c r="B177" s="199"/>
      <c r="C177" s="200" t="s">
        <v>195</v>
      </c>
      <c r="D177" s="372">
        <v>48106</v>
      </c>
    </row>
    <row r="178" spans="1:7" ht="13.5" thickBot="1" x14ac:dyDescent="0.25">
      <c r="B178" s="197"/>
      <c r="C178" s="198" t="s">
        <v>203</v>
      </c>
      <c r="D178" s="373">
        <v>0.68500000000000005</v>
      </c>
    </row>
    <row r="179" spans="1:7" s="50" customFormat="1" ht="13.5" thickBot="1" x14ac:dyDescent="0.25">
      <c r="A179" s="67"/>
      <c r="B179" s="222"/>
      <c r="C179" s="223"/>
      <c r="D179" s="224"/>
    </row>
    <row r="180" spans="1:7" ht="13.5" thickBot="1" x14ac:dyDescent="0.25">
      <c r="B180" s="157" t="s">
        <v>217</v>
      </c>
      <c r="C180" s="221"/>
      <c r="D180" s="34">
        <v>0</v>
      </c>
      <c r="E180" s="109" t="s">
        <v>328</v>
      </c>
      <c r="G180" s="69"/>
    </row>
    <row r="181" spans="1:7" s="50" customFormat="1" ht="13.5" thickBot="1" x14ac:dyDescent="0.25">
      <c r="A181" s="67"/>
      <c r="B181" s="197"/>
      <c r="C181" s="198" t="s">
        <v>314</v>
      </c>
      <c r="D181" s="35"/>
      <c r="E181" s="35"/>
    </row>
    <row r="182" spans="1:7" s="50" customFormat="1" x14ac:dyDescent="0.2">
      <c r="A182" s="67"/>
      <c r="B182" s="201"/>
      <c r="C182" s="202"/>
      <c r="D182" s="17"/>
    </row>
    <row r="184" spans="1:7" x14ac:dyDescent="0.2">
      <c r="A184" s="5" t="s">
        <v>163</v>
      </c>
      <c r="B184" s="13" t="s">
        <v>329</v>
      </c>
    </row>
    <row r="185" spans="1:7" ht="13.5" thickBot="1" x14ac:dyDescent="0.25"/>
    <row r="186" spans="1:7" ht="13.5" thickBot="1" x14ac:dyDescent="0.25">
      <c r="B186" s="33"/>
      <c r="C186" s="108" t="s">
        <v>13</v>
      </c>
      <c r="D186" s="109" t="s">
        <v>44</v>
      </c>
    </row>
    <row r="187" spans="1:7" x14ac:dyDescent="0.2">
      <c r="B187" s="152" t="s">
        <v>218</v>
      </c>
      <c r="C187" s="341">
        <v>205.69</v>
      </c>
      <c r="D187" s="374">
        <v>0</v>
      </c>
    </row>
    <row r="188" spans="1:7" x14ac:dyDescent="0.2">
      <c r="B188" s="174" t="s">
        <v>219</v>
      </c>
      <c r="C188" s="338">
        <f>7311-205.69</f>
        <v>7105.31</v>
      </c>
      <c r="D188" s="375">
        <v>0.1</v>
      </c>
      <c r="E188" s="69" t="s">
        <v>437</v>
      </c>
    </row>
    <row r="189" spans="1:7" ht="13.5" thickBot="1" x14ac:dyDescent="0.25">
      <c r="B189" s="152" t="s">
        <v>220</v>
      </c>
      <c r="C189" s="341"/>
      <c r="D189" s="376"/>
    </row>
    <row r="190" spans="1:7" ht="13.5" thickBot="1" x14ac:dyDescent="0.25">
      <c r="B190" s="117" t="s">
        <v>5</v>
      </c>
      <c r="C190" s="342">
        <v>7311</v>
      </c>
      <c r="D190" s="464">
        <v>0.1</v>
      </c>
      <c r="E190" s="69"/>
    </row>
    <row r="229" spans="2:2" x14ac:dyDescent="0.2">
      <c r="B229" s="16"/>
    </row>
  </sheetData>
  <sheetProtection password="B16D" sheet="1" objects="1" scenarios="1"/>
  <mergeCells count="4">
    <mergeCell ref="C153:J153"/>
    <mergeCell ref="C154:J154"/>
    <mergeCell ref="C159:J159"/>
    <mergeCell ref="C160:J160"/>
  </mergeCells>
  <phoneticPr fontId="3" type="noConversion"/>
  <hyperlinks>
    <hyperlink ref="E12" r:id="rId1"/>
    <hyperlink ref="E41" r:id="rId2"/>
    <hyperlink ref="E43" r:id="rId3"/>
  </hyperlinks>
  <pageMargins left="0.23622047244094491" right="0.23622047244094491" top="0.55118110236220474" bottom="0.55118110236220474" header="0.31496062992125984" footer="0.31496062992125984"/>
  <pageSetup paperSize="9" scale="70" fitToHeight="0" orientation="portrait" r:id="rId4"/>
  <headerFooter alignWithMargins="0"/>
  <rowBreaks count="2" manualBreakCount="2">
    <brk id="69" max="9" man="1"/>
    <brk id="14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250"/>
  <sheetViews>
    <sheetView topLeftCell="A158" zoomScale="85" zoomScaleNormal="85" workbookViewId="0">
      <selection activeCell="A5" sqref="A5"/>
    </sheetView>
  </sheetViews>
  <sheetFormatPr baseColWidth="10" defaultColWidth="11.42578125" defaultRowHeight="12.75" x14ac:dyDescent="0.2"/>
  <cols>
    <col min="1" max="1" width="6" style="5" customWidth="1"/>
    <col min="2" max="2" width="33.140625" customWidth="1"/>
    <col min="3" max="3" width="15.28515625" customWidth="1"/>
    <col min="4" max="4" width="15.42578125" bestFit="1" customWidth="1"/>
    <col min="5" max="9" width="11.42578125" customWidth="1"/>
    <col min="10" max="10" width="40.7109375" customWidth="1"/>
  </cols>
  <sheetData>
    <row r="1" spans="1:8" s="44" customFormat="1" x14ac:dyDescent="0.2">
      <c r="A1" s="65"/>
      <c r="B1" s="43" t="s">
        <v>369</v>
      </c>
    </row>
    <row r="2" spans="1:8" ht="13.5" thickBot="1" x14ac:dyDescent="0.25"/>
    <row r="3" spans="1:8" ht="13.5" thickBot="1" x14ac:dyDescent="0.25">
      <c r="B3" s="2" t="s">
        <v>180</v>
      </c>
      <c r="C3" s="300" t="str">
        <f>Overview!C3</f>
        <v>Compagnie de Financement Foncier</v>
      </c>
      <c r="D3" s="32"/>
      <c r="E3" s="37"/>
    </row>
    <row r="4" spans="1:8" ht="13.5" thickBot="1" x14ac:dyDescent="0.25">
      <c r="B4" s="2" t="s">
        <v>181</v>
      </c>
      <c r="C4" s="398">
        <f>Overview!C4</f>
        <v>41912</v>
      </c>
    </row>
    <row r="6" spans="1:8" s="43" customFormat="1" x14ac:dyDescent="0.2">
      <c r="A6" s="66">
        <v>4</v>
      </c>
      <c r="B6" s="43" t="s">
        <v>96</v>
      </c>
    </row>
    <row r="7" spans="1:8" s="69" customFormat="1" x14ac:dyDescent="0.2">
      <c r="A7" s="76"/>
      <c r="B7" s="71"/>
      <c r="C7" s="71"/>
    </row>
    <row r="8" spans="1:8" s="69" customFormat="1" x14ac:dyDescent="0.2">
      <c r="A8" s="76"/>
      <c r="B8" s="71"/>
      <c r="C8" s="71"/>
    </row>
    <row r="9" spans="1:8" s="69" customFormat="1" x14ac:dyDescent="0.2">
      <c r="A9" s="76" t="s">
        <v>164</v>
      </c>
      <c r="B9" s="28" t="s">
        <v>261</v>
      </c>
      <c r="C9" s="71"/>
    </row>
    <row r="10" spans="1:8" s="69" customFormat="1" ht="13.5" thickBot="1" x14ac:dyDescent="0.25">
      <c r="A10" s="76"/>
      <c r="B10" s="71"/>
      <c r="C10" s="71"/>
    </row>
    <row r="11" spans="1:8" s="69" customFormat="1" ht="37.5" customHeight="1" thickBot="1" x14ac:dyDescent="0.25">
      <c r="A11" s="76"/>
      <c r="C11" s="395" t="s">
        <v>362</v>
      </c>
      <c r="D11" s="397" t="s">
        <v>371</v>
      </c>
    </row>
    <row r="12" spans="1:8" s="69" customFormat="1" ht="13.5" thickBot="1" x14ac:dyDescent="0.25">
      <c r="A12" s="76"/>
      <c r="B12" s="154" t="s">
        <v>360</v>
      </c>
      <c r="C12" s="391">
        <v>0.94830000000000003</v>
      </c>
      <c r="D12" s="392">
        <v>0.42520000000000002</v>
      </c>
    </row>
    <row r="13" spans="1:8" s="69" customFormat="1" x14ac:dyDescent="0.2">
      <c r="A13" s="76"/>
      <c r="B13" s="155" t="s">
        <v>109</v>
      </c>
      <c r="C13" s="393"/>
      <c r="D13" s="394"/>
    </row>
    <row r="14" spans="1:8" s="69" customFormat="1" x14ac:dyDescent="0.2">
      <c r="A14" s="76"/>
      <c r="B14" s="582" t="s">
        <v>143</v>
      </c>
      <c r="C14" s="583">
        <v>1.5800000000000002E-2</v>
      </c>
      <c r="D14" s="526">
        <v>7.0000000000000001E-3</v>
      </c>
      <c r="H14"/>
    </row>
    <row r="15" spans="1:8" s="69" customFormat="1" x14ac:dyDescent="0.2">
      <c r="A15" s="76"/>
      <c r="B15" s="584" t="s">
        <v>144</v>
      </c>
      <c r="C15" s="554">
        <v>5.5999999999999999E-3</v>
      </c>
      <c r="D15" s="555">
        <v>2.5000000000000001E-3</v>
      </c>
      <c r="H15"/>
    </row>
    <row r="16" spans="1:8" s="69" customFormat="1" x14ac:dyDescent="0.2">
      <c r="A16" s="76"/>
      <c r="B16" s="584" t="s">
        <v>145</v>
      </c>
      <c r="C16" s="554">
        <v>2.7000000000000001E-3</v>
      </c>
      <c r="D16" s="555">
        <v>1.1999999999999999E-3</v>
      </c>
      <c r="H16"/>
    </row>
    <row r="17" spans="1:10" s="69" customFormat="1" x14ac:dyDescent="0.2">
      <c r="A17" s="76"/>
      <c r="B17" s="553" t="s">
        <v>330</v>
      </c>
      <c r="C17" s="554">
        <v>3.8E-3</v>
      </c>
      <c r="D17" s="555">
        <v>1.6999999999999999E-3</v>
      </c>
      <c r="H17"/>
    </row>
    <row r="18" spans="1:10" s="69" customFormat="1" x14ac:dyDescent="0.2">
      <c r="A18" s="76"/>
      <c r="B18" s="585" t="s">
        <v>331</v>
      </c>
      <c r="C18" s="586">
        <f>2.18%+0.22%</f>
        <v>2.4E-2</v>
      </c>
      <c r="D18" s="525">
        <f>0.98%+0.1%</f>
        <v>1.0800000000000001E-2</v>
      </c>
      <c r="H18"/>
    </row>
    <row r="19" spans="1:10" s="69" customFormat="1" ht="13.5" thickBot="1" x14ac:dyDescent="0.25">
      <c r="A19" s="76"/>
      <c r="B19" s="556" t="s">
        <v>452</v>
      </c>
      <c r="C19" s="557">
        <v>2.8000000000000001E-2</v>
      </c>
      <c r="D19" s="558">
        <v>1.2999999999999999E-2</v>
      </c>
      <c r="H19"/>
    </row>
    <row r="20" spans="1:10" s="69" customFormat="1" x14ac:dyDescent="0.2">
      <c r="A20" s="76"/>
      <c r="B20" s="501"/>
      <c r="C20" s="501"/>
      <c r="D20" s="559"/>
    </row>
    <row r="21" spans="1:10" x14ac:dyDescent="0.2">
      <c r="A21" s="76"/>
      <c r="B21" s="49"/>
      <c r="C21" s="49"/>
    </row>
    <row r="22" spans="1:10" x14ac:dyDescent="0.2">
      <c r="A22" s="76" t="s">
        <v>165</v>
      </c>
      <c r="B22" s="28" t="s">
        <v>262</v>
      </c>
      <c r="C22" s="3"/>
    </row>
    <row r="23" spans="1:10" ht="13.5" thickBot="1" x14ac:dyDescent="0.25">
      <c r="A23" s="76"/>
      <c r="B23" s="25"/>
      <c r="C23" s="3"/>
    </row>
    <row r="24" spans="1:10" ht="39" thickBot="1" x14ac:dyDescent="0.25">
      <c r="A24" s="76"/>
      <c r="B24" s="136" t="s">
        <v>77</v>
      </c>
      <c r="C24" s="137" t="s">
        <v>78</v>
      </c>
      <c r="D24" s="409" t="s">
        <v>362</v>
      </c>
      <c r="E24" s="397" t="s">
        <v>371</v>
      </c>
      <c r="F24" s="62"/>
      <c r="G24" s="49"/>
      <c r="H24" s="39"/>
      <c r="I24" s="19"/>
      <c r="J24" s="20"/>
    </row>
    <row r="25" spans="1:10" x14ac:dyDescent="0.2">
      <c r="A25" s="76"/>
      <c r="B25" s="63"/>
      <c r="C25" s="325" t="s">
        <v>42</v>
      </c>
      <c r="D25" s="390">
        <v>5.1999999999999998E-2</v>
      </c>
      <c r="E25" s="383">
        <v>2.3E-2</v>
      </c>
      <c r="F25" s="17"/>
      <c r="G25" s="62"/>
      <c r="H25" s="8"/>
      <c r="I25" s="8"/>
      <c r="J25" s="8"/>
    </row>
    <row r="26" spans="1:10" x14ac:dyDescent="0.2">
      <c r="A26" s="76"/>
      <c r="B26" s="40"/>
      <c r="C26" s="287"/>
      <c r="D26" s="18"/>
      <c r="E26" s="41"/>
      <c r="F26" s="17"/>
      <c r="G26" s="17"/>
      <c r="H26" s="8"/>
      <c r="I26" s="8"/>
      <c r="J26" s="8"/>
    </row>
    <row r="27" spans="1:10" ht="13.5" thickBot="1" x14ac:dyDescent="0.25">
      <c r="A27" s="76"/>
      <c r="B27" s="31"/>
      <c r="C27" s="288"/>
      <c r="D27" s="36"/>
      <c r="E27" s="35"/>
      <c r="F27" s="17"/>
      <c r="G27" s="17"/>
      <c r="H27" s="8"/>
      <c r="I27" s="8"/>
      <c r="J27" s="8"/>
    </row>
    <row r="28" spans="1:10" x14ac:dyDescent="0.2">
      <c r="A28" s="76"/>
      <c r="B28" s="49"/>
      <c r="C28" s="49"/>
    </row>
    <row r="29" spans="1:10" x14ac:dyDescent="0.2">
      <c r="A29" s="76"/>
      <c r="B29" s="49"/>
      <c r="C29" s="49"/>
    </row>
    <row r="30" spans="1:10" s="69" customFormat="1" x14ac:dyDescent="0.2">
      <c r="A30" s="76" t="s">
        <v>166</v>
      </c>
      <c r="B30" s="28" t="s">
        <v>332</v>
      </c>
      <c r="C30" s="71"/>
    </row>
    <row r="31" spans="1:10" ht="13.5" thickBot="1" x14ac:dyDescent="0.25">
      <c r="A31" s="76"/>
      <c r="B31" s="49"/>
      <c r="C31" s="49"/>
    </row>
    <row r="32" spans="1:10" ht="39" thickBot="1" x14ac:dyDescent="0.25">
      <c r="A32" s="76"/>
      <c r="B32" s="156" t="s">
        <v>128</v>
      </c>
      <c r="C32" s="118"/>
      <c r="D32" s="397" t="s">
        <v>362</v>
      </c>
    </row>
    <row r="33" spans="1:4" x14ac:dyDescent="0.2">
      <c r="A33" s="76"/>
      <c r="B33" s="411" t="s">
        <v>42</v>
      </c>
      <c r="C33" s="158"/>
      <c r="D33" s="425">
        <v>0.98399999999999999</v>
      </c>
    </row>
    <row r="34" spans="1:4" x14ac:dyDescent="0.2">
      <c r="A34" s="76"/>
      <c r="B34" s="412" t="s">
        <v>124</v>
      </c>
      <c r="C34" s="125"/>
      <c r="D34" s="410">
        <v>1.3230426562984112E-2</v>
      </c>
    </row>
    <row r="35" spans="1:4" x14ac:dyDescent="0.2">
      <c r="A35" s="76"/>
      <c r="B35" s="413" t="s">
        <v>112</v>
      </c>
      <c r="C35" s="120"/>
      <c r="D35" s="384">
        <v>6.2798701799137879E-2</v>
      </c>
    </row>
    <row r="36" spans="1:4" x14ac:dyDescent="0.2">
      <c r="A36" s="76"/>
      <c r="B36" s="413" t="s">
        <v>122</v>
      </c>
      <c r="C36" s="120"/>
      <c r="D36" s="384">
        <v>8.6770798546664581E-3</v>
      </c>
    </row>
    <row r="37" spans="1:4" x14ac:dyDescent="0.2">
      <c r="A37" s="76"/>
      <c r="B37" s="413" t="s">
        <v>123</v>
      </c>
      <c r="C37" s="120"/>
      <c r="D37" s="384">
        <v>1.6162089064899823E-2</v>
      </c>
    </row>
    <row r="38" spans="1:4" x14ac:dyDescent="0.2">
      <c r="A38" s="76"/>
      <c r="B38" s="413" t="s">
        <v>121</v>
      </c>
      <c r="C38" s="120"/>
      <c r="D38" s="384">
        <v>1.8960718264656531E-2</v>
      </c>
    </row>
    <row r="39" spans="1:4" x14ac:dyDescent="0.2">
      <c r="A39" s="76"/>
      <c r="B39" s="413" t="s">
        <v>115</v>
      </c>
      <c r="C39" s="120"/>
      <c r="D39" s="384">
        <v>3.2953499591020799E-2</v>
      </c>
    </row>
    <row r="40" spans="1:4" x14ac:dyDescent="0.2">
      <c r="A40" s="76"/>
      <c r="B40" s="413" t="s">
        <v>118</v>
      </c>
      <c r="C40" s="120"/>
      <c r="D40" s="384">
        <v>3.0500579769134308E-2</v>
      </c>
    </row>
    <row r="41" spans="1:4" x14ac:dyDescent="0.2">
      <c r="A41" s="76"/>
      <c r="B41" s="413" t="s">
        <v>221</v>
      </c>
      <c r="C41" s="120"/>
      <c r="D41" s="384">
        <v>1.2760068754670072E-2</v>
      </c>
    </row>
    <row r="42" spans="1:4" x14ac:dyDescent="0.2">
      <c r="A42" s="76"/>
      <c r="B42" s="413" t="s">
        <v>127</v>
      </c>
      <c r="C42" s="120"/>
      <c r="D42" s="384">
        <v>2.0645321377299412E-3</v>
      </c>
    </row>
    <row r="43" spans="1:4" x14ac:dyDescent="0.2">
      <c r="A43" s="76"/>
      <c r="B43" s="413" t="s">
        <v>132</v>
      </c>
      <c r="C43" s="120"/>
      <c r="D43" s="384">
        <v>1.35E-2</v>
      </c>
    </row>
    <row r="44" spans="1:4" ht="15" x14ac:dyDescent="0.25">
      <c r="A44" s="76"/>
      <c r="B44" s="413" t="s">
        <v>125</v>
      </c>
      <c r="C44" s="120"/>
      <c r="D44" s="385">
        <v>1.1379644135455039E-2</v>
      </c>
    </row>
    <row r="45" spans="1:4" x14ac:dyDescent="0.2">
      <c r="A45" s="76"/>
      <c r="B45" s="413" t="s">
        <v>117</v>
      </c>
      <c r="C45" s="120"/>
      <c r="D45" s="384">
        <v>3.6596288290233522E-2</v>
      </c>
    </row>
    <row r="46" spans="1:4" x14ac:dyDescent="0.2">
      <c r="A46" s="76"/>
      <c r="B46" s="413" t="s">
        <v>129</v>
      </c>
      <c r="C46" s="120"/>
      <c r="D46" s="384">
        <v>0.26295752666166045</v>
      </c>
    </row>
    <row r="47" spans="1:4" x14ac:dyDescent="0.2">
      <c r="A47" s="76"/>
      <c r="B47" s="413" t="s">
        <v>113</v>
      </c>
      <c r="C47" s="120"/>
      <c r="D47" s="384">
        <v>5.2548276252795144E-2</v>
      </c>
    </row>
    <row r="48" spans="1:4" x14ac:dyDescent="0.2">
      <c r="A48" s="76"/>
      <c r="B48" s="413" t="s">
        <v>126</v>
      </c>
      <c r="C48" s="120"/>
      <c r="D48" s="384">
        <v>6.7042829549926091E-3</v>
      </c>
    </row>
    <row r="49" spans="1:8" x14ac:dyDescent="0.2">
      <c r="A49" s="76"/>
      <c r="B49" s="413" t="s">
        <v>119</v>
      </c>
      <c r="C49" s="120"/>
      <c r="D49" s="384">
        <v>2.4285657712998988E-2</v>
      </c>
    </row>
    <row r="50" spans="1:8" x14ac:dyDescent="0.2">
      <c r="A50" s="76"/>
      <c r="B50" s="413" t="s">
        <v>131</v>
      </c>
      <c r="C50" s="120"/>
      <c r="D50" s="384">
        <v>5.4427793934472717E-2</v>
      </c>
    </row>
    <row r="51" spans="1:8" x14ac:dyDescent="0.2">
      <c r="A51" s="76"/>
      <c r="B51" s="413" t="s">
        <v>111</v>
      </c>
      <c r="C51" s="120"/>
      <c r="D51" s="384">
        <v>4.6697835600496986E-2</v>
      </c>
    </row>
    <row r="52" spans="1:8" x14ac:dyDescent="0.2">
      <c r="A52" s="76"/>
      <c r="B52" s="413" t="s">
        <v>114</v>
      </c>
      <c r="C52" s="120"/>
      <c r="D52" s="384">
        <v>4.6719584610568778E-2</v>
      </c>
    </row>
    <row r="53" spans="1:8" x14ac:dyDescent="0.2">
      <c r="A53" s="76"/>
      <c r="B53" s="413" t="s">
        <v>120</v>
      </c>
      <c r="C53" s="120"/>
      <c r="D53" s="384">
        <v>4.6216937759578601E-2</v>
      </c>
    </row>
    <row r="54" spans="1:8" x14ac:dyDescent="0.2">
      <c r="A54" s="76"/>
      <c r="B54" s="413" t="s">
        <v>116</v>
      </c>
      <c r="C54" s="120"/>
      <c r="D54" s="384">
        <v>1.7101793460574732E-2</v>
      </c>
    </row>
    <row r="55" spans="1:8" x14ac:dyDescent="0.2">
      <c r="A55" s="76"/>
      <c r="B55" s="413" t="s">
        <v>130</v>
      </c>
      <c r="C55" s="120"/>
      <c r="D55" s="384">
        <v>8.6022348759246664E-2</v>
      </c>
    </row>
    <row r="56" spans="1:8" x14ac:dyDescent="0.2">
      <c r="A56" s="76"/>
      <c r="B56" s="413" t="s">
        <v>110</v>
      </c>
      <c r="C56" s="120"/>
      <c r="D56" s="384">
        <v>8.0380276071769924E-2</v>
      </c>
    </row>
    <row r="57" spans="1:8" x14ac:dyDescent="0.2">
      <c r="A57" s="76"/>
      <c r="B57" s="289" t="s">
        <v>389</v>
      </c>
      <c r="C57" s="127"/>
      <c r="D57" s="423">
        <v>1.46E-2</v>
      </c>
    </row>
    <row r="58" spans="1:8" ht="13.5" thickBot="1" x14ac:dyDescent="0.25">
      <c r="A58" s="76"/>
      <c r="B58" s="290" t="s">
        <v>396</v>
      </c>
      <c r="C58" s="122"/>
      <c r="D58" s="424">
        <v>1.8E-3</v>
      </c>
    </row>
    <row r="59" spans="1:8" x14ac:dyDescent="0.2">
      <c r="A59" s="76"/>
      <c r="B59" s="49"/>
      <c r="C59" s="49"/>
    </row>
    <row r="60" spans="1:8" x14ac:dyDescent="0.2">
      <c r="A60" s="76"/>
    </row>
    <row r="61" spans="1:8" s="3" customFormat="1" x14ac:dyDescent="0.2">
      <c r="A61" s="76" t="s">
        <v>167</v>
      </c>
      <c r="B61" s="13" t="s">
        <v>263</v>
      </c>
    </row>
    <row r="62" spans="1:8" x14ac:dyDescent="0.2">
      <c r="A62" s="76"/>
      <c r="G62" s="29"/>
      <c r="H62" s="29"/>
    </row>
    <row r="63" spans="1:8" s="3" customFormat="1" x14ac:dyDescent="0.2">
      <c r="A63" s="76"/>
      <c r="B63" s="465" t="s">
        <v>378</v>
      </c>
      <c r="G63" s="30"/>
      <c r="H63" s="30"/>
    </row>
    <row r="64" spans="1:8" s="3" customFormat="1" ht="13.5" thickBot="1" x14ac:dyDescent="0.25">
      <c r="A64" s="76"/>
      <c r="B64" s="13"/>
      <c r="G64" s="30"/>
      <c r="H64" s="30"/>
    </row>
    <row r="65" spans="1:10" s="3" customFormat="1" ht="13.5" thickBot="1" x14ac:dyDescent="0.25">
      <c r="A65" s="76"/>
      <c r="B65" s="614" t="s">
        <v>100</v>
      </c>
      <c r="C65" s="615"/>
      <c r="D65" s="387">
        <v>0.72719999999999996</v>
      </c>
    </row>
    <row r="66" spans="1:10" ht="13.5" thickBot="1" x14ac:dyDescent="0.25">
      <c r="A66" s="76"/>
      <c r="B66" s="23"/>
      <c r="C66" s="23"/>
      <c r="D66" s="23"/>
      <c r="E66" s="616"/>
      <c r="F66" s="616"/>
      <c r="G66" s="3"/>
      <c r="H66" s="3"/>
    </row>
    <row r="67" spans="1:10" ht="39" thickBot="1" x14ac:dyDescent="0.25">
      <c r="A67" s="76"/>
      <c r="B67" s="135"/>
      <c r="C67" s="159" t="s">
        <v>40</v>
      </c>
      <c r="D67" s="397" t="s">
        <v>362</v>
      </c>
      <c r="E67" s="62"/>
      <c r="F67" s="62"/>
      <c r="G67" s="3"/>
      <c r="H67" s="3"/>
      <c r="J67" s="5"/>
    </row>
    <row r="68" spans="1:10" x14ac:dyDescent="0.2">
      <c r="A68" s="76"/>
      <c r="B68" s="414" t="s">
        <v>24</v>
      </c>
      <c r="C68" s="110" t="s">
        <v>25</v>
      </c>
      <c r="D68" s="389">
        <v>8.77E-2</v>
      </c>
      <c r="E68" s="17"/>
      <c r="F68" s="17"/>
      <c r="G68" s="27"/>
      <c r="H68" s="27"/>
    </row>
    <row r="69" spans="1:10" x14ac:dyDescent="0.2">
      <c r="A69" s="76"/>
      <c r="B69" s="152"/>
      <c r="C69" s="111" t="s">
        <v>26</v>
      </c>
      <c r="D69" s="384">
        <v>4.5400000000000003E-2</v>
      </c>
      <c r="E69" s="17"/>
      <c r="F69" s="17"/>
      <c r="G69" s="27"/>
      <c r="H69" s="27"/>
    </row>
    <row r="70" spans="1:10" x14ac:dyDescent="0.2">
      <c r="A70" s="76"/>
      <c r="B70" s="152"/>
      <c r="C70" s="111" t="s">
        <v>27</v>
      </c>
      <c r="D70" s="384">
        <v>6.5299999999999997E-2</v>
      </c>
      <c r="E70" s="17"/>
      <c r="F70" s="17"/>
      <c r="G70" s="27"/>
      <c r="H70" s="27"/>
    </row>
    <row r="71" spans="1:10" x14ac:dyDescent="0.2">
      <c r="A71" s="76"/>
      <c r="B71" s="152"/>
      <c r="C71" s="111" t="s">
        <v>28</v>
      </c>
      <c r="D71" s="384">
        <v>0.1197</v>
      </c>
      <c r="E71" s="17"/>
      <c r="F71" s="17"/>
      <c r="G71" s="27"/>
      <c r="H71" s="27"/>
    </row>
    <row r="72" spans="1:10" x14ac:dyDescent="0.2">
      <c r="A72" s="76"/>
      <c r="B72" s="152"/>
      <c r="C72" s="111" t="s">
        <v>29</v>
      </c>
      <c r="D72" s="384">
        <v>0.30609999999999998</v>
      </c>
      <c r="E72" s="17"/>
      <c r="F72" s="17"/>
      <c r="G72" s="27"/>
      <c r="H72" s="27"/>
    </row>
    <row r="73" spans="1:10" x14ac:dyDescent="0.2">
      <c r="A73" s="76"/>
      <c r="B73" s="152"/>
      <c r="C73" s="111" t="s">
        <v>30</v>
      </c>
      <c r="D73" s="384">
        <v>0.10489999999999999</v>
      </c>
      <c r="E73" s="17"/>
      <c r="F73" s="17"/>
      <c r="G73" s="27"/>
      <c r="H73" s="27"/>
    </row>
    <row r="74" spans="1:10" x14ac:dyDescent="0.2">
      <c r="A74" s="76"/>
      <c r="B74" s="152"/>
      <c r="C74" s="111" t="s">
        <v>31</v>
      </c>
      <c r="D74" s="384">
        <v>9.6000000000000002E-2</v>
      </c>
      <c r="E74" s="17"/>
      <c r="F74" s="17"/>
      <c r="G74" s="27"/>
      <c r="H74" s="27"/>
    </row>
    <row r="75" spans="1:10" x14ac:dyDescent="0.2">
      <c r="A75" s="76"/>
      <c r="B75" s="152"/>
      <c r="C75" s="111" t="s">
        <v>32</v>
      </c>
      <c r="D75" s="384">
        <v>0.1077</v>
      </c>
      <c r="E75" s="17"/>
      <c r="F75" s="17"/>
      <c r="G75" s="27"/>
      <c r="H75" s="27"/>
    </row>
    <row r="76" spans="1:10" x14ac:dyDescent="0.2">
      <c r="A76" s="76"/>
      <c r="B76" s="152"/>
      <c r="C76" s="111" t="s">
        <v>33</v>
      </c>
      <c r="D76" s="384">
        <v>6.0699999999999997E-2</v>
      </c>
      <c r="E76" s="17"/>
      <c r="F76" s="17"/>
      <c r="G76" s="27"/>
      <c r="H76" s="27"/>
    </row>
    <row r="77" spans="1:10" x14ac:dyDescent="0.2">
      <c r="A77" s="76"/>
      <c r="B77" s="152"/>
      <c r="C77" s="111" t="s">
        <v>34</v>
      </c>
      <c r="D77" s="421">
        <v>3.8999999999999998E-3</v>
      </c>
      <c r="E77" s="17"/>
      <c r="F77" s="17"/>
      <c r="G77" s="27"/>
      <c r="H77" s="27"/>
    </row>
    <row r="78" spans="1:10" x14ac:dyDescent="0.2">
      <c r="A78" s="76"/>
      <c r="B78" s="152"/>
      <c r="C78" s="111" t="s">
        <v>35</v>
      </c>
      <c r="D78" s="384">
        <v>2.7000000000000001E-3</v>
      </c>
      <c r="E78" s="17"/>
      <c r="F78" s="17"/>
      <c r="G78" s="27"/>
      <c r="H78" s="27"/>
    </row>
    <row r="79" spans="1:10" x14ac:dyDescent="0.2">
      <c r="A79" s="76"/>
      <c r="B79" s="152"/>
      <c r="C79" s="111" t="s">
        <v>36</v>
      </c>
      <c r="D79" s="384"/>
      <c r="E79" s="17"/>
      <c r="F79" s="17"/>
      <c r="G79" s="27"/>
      <c r="H79" s="27"/>
    </row>
    <row r="80" spans="1:10" ht="13.5" thickBot="1" x14ac:dyDescent="0.25">
      <c r="A80" s="76"/>
      <c r="B80" s="147"/>
      <c r="C80" s="112" t="s">
        <v>37</v>
      </c>
      <c r="D80" s="373"/>
      <c r="E80" s="17"/>
      <c r="F80" s="17"/>
      <c r="G80" s="27"/>
      <c r="H80" s="27"/>
    </row>
    <row r="81" spans="1:8" x14ac:dyDescent="0.2">
      <c r="A81" s="76"/>
      <c r="G81" s="29"/>
      <c r="H81" s="29"/>
    </row>
    <row r="82" spans="1:8" x14ac:dyDescent="0.2">
      <c r="A82" s="76"/>
      <c r="G82" s="29"/>
      <c r="H82" s="29"/>
    </row>
    <row r="83" spans="1:8" s="3" customFormat="1" x14ac:dyDescent="0.2">
      <c r="A83" s="76" t="s">
        <v>168</v>
      </c>
      <c r="B83" s="13" t="s">
        <v>264</v>
      </c>
      <c r="G83" s="30"/>
      <c r="H83" s="30"/>
    </row>
    <row r="84" spans="1:8" x14ac:dyDescent="0.2">
      <c r="A84" s="76"/>
      <c r="G84" s="29"/>
      <c r="H84" s="29"/>
    </row>
    <row r="85" spans="1:8" s="3" customFormat="1" x14ac:dyDescent="0.2">
      <c r="A85" s="76"/>
      <c r="B85" s="465" t="s">
        <v>377</v>
      </c>
      <c r="G85" s="30"/>
      <c r="H85" s="30"/>
    </row>
    <row r="86" spans="1:8" s="3" customFormat="1" x14ac:dyDescent="0.2">
      <c r="A86" s="76"/>
      <c r="B86" s="465" t="s">
        <v>411</v>
      </c>
      <c r="G86" s="30"/>
      <c r="H86" s="30"/>
    </row>
    <row r="87" spans="1:8" s="3" customFormat="1" ht="13.5" thickBot="1" x14ac:dyDescent="0.25">
      <c r="A87" s="76"/>
      <c r="B87" s="13"/>
      <c r="G87" s="30"/>
      <c r="H87" s="30"/>
    </row>
    <row r="88" spans="1:8" s="3" customFormat="1" ht="13.5" thickBot="1" x14ac:dyDescent="0.25">
      <c r="A88" s="76"/>
      <c r="B88" s="614" t="s">
        <v>102</v>
      </c>
      <c r="C88" s="615"/>
      <c r="D88" s="388">
        <v>0.71899999999999997</v>
      </c>
      <c r="G88" s="30"/>
      <c r="H88" s="30"/>
    </row>
    <row r="89" spans="1:8" s="3" customFormat="1" ht="13.5" thickBot="1" x14ac:dyDescent="0.25">
      <c r="A89" s="76"/>
      <c r="B89" s="13"/>
      <c r="G89" s="30"/>
      <c r="H89" s="30"/>
    </row>
    <row r="90" spans="1:8" ht="39" thickBot="1" x14ac:dyDescent="0.25">
      <c r="A90" s="76"/>
      <c r="B90" s="135"/>
      <c r="C90" s="159" t="s">
        <v>40</v>
      </c>
      <c r="D90" s="397" t="s">
        <v>362</v>
      </c>
      <c r="E90" s="62"/>
      <c r="F90" s="62"/>
      <c r="G90" s="19"/>
      <c r="H90" s="5"/>
    </row>
    <row r="91" spans="1:8" x14ac:dyDescent="0.2">
      <c r="A91" s="76"/>
      <c r="B91" s="155" t="s">
        <v>24</v>
      </c>
      <c r="C91" s="161" t="s">
        <v>25</v>
      </c>
      <c r="D91" s="389">
        <v>0.11578742748401208</v>
      </c>
      <c r="E91" s="17"/>
      <c r="F91" s="17"/>
      <c r="G91" s="8"/>
    </row>
    <row r="92" spans="1:8" x14ac:dyDescent="0.2">
      <c r="A92" s="76"/>
      <c r="B92" s="160"/>
      <c r="C92" s="110" t="s">
        <v>26</v>
      </c>
      <c r="D92" s="384">
        <v>5.5652314323994492E-2</v>
      </c>
      <c r="E92" s="17"/>
      <c r="F92" s="17"/>
      <c r="G92" s="8"/>
    </row>
    <row r="93" spans="1:8" x14ac:dyDescent="0.2">
      <c r="A93" s="76"/>
      <c r="B93" s="152"/>
      <c r="C93" s="111" t="s">
        <v>27</v>
      </c>
      <c r="D93" s="384">
        <v>6.6730379782093258E-2</v>
      </c>
      <c r="E93" s="17"/>
      <c r="F93" s="17"/>
      <c r="G93" s="8"/>
    </row>
    <row r="94" spans="1:8" x14ac:dyDescent="0.2">
      <c r="A94" s="76"/>
      <c r="B94" s="152"/>
      <c r="C94" s="111" t="s">
        <v>28</v>
      </c>
      <c r="D94" s="384">
        <v>9.9661275495048218E-2</v>
      </c>
      <c r="E94" s="17"/>
      <c r="F94" s="17"/>
      <c r="G94" s="8"/>
    </row>
    <row r="95" spans="1:8" x14ac:dyDescent="0.2">
      <c r="A95" s="76"/>
      <c r="B95" s="152"/>
      <c r="C95" s="111" t="s">
        <v>29</v>
      </c>
      <c r="D95" s="384">
        <v>0.30580078417781276</v>
      </c>
      <c r="E95" s="17"/>
      <c r="F95" s="17"/>
      <c r="G95" s="8"/>
    </row>
    <row r="96" spans="1:8" x14ac:dyDescent="0.2">
      <c r="A96" s="76"/>
      <c r="B96" s="152"/>
      <c r="C96" s="111" t="s">
        <v>30</v>
      </c>
      <c r="D96" s="384">
        <v>7.730669937581619E-2</v>
      </c>
      <c r="E96" s="17"/>
      <c r="F96" s="17"/>
      <c r="G96" s="8"/>
    </row>
    <row r="97" spans="1:9" x14ac:dyDescent="0.2">
      <c r="A97" s="76"/>
      <c r="B97" s="152"/>
      <c r="C97" s="111" t="s">
        <v>31</v>
      </c>
      <c r="D97" s="384">
        <v>7.3074743451518293E-2</v>
      </c>
      <c r="E97" s="17"/>
      <c r="F97" s="17"/>
      <c r="G97" s="8"/>
    </row>
    <row r="98" spans="1:9" x14ac:dyDescent="0.2">
      <c r="A98" s="76"/>
      <c r="B98" s="152"/>
      <c r="C98" s="111" t="s">
        <v>32</v>
      </c>
      <c r="D98" s="384">
        <v>9.4481691384067673E-2</v>
      </c>
      <c r="E98" s="17"/>
      <c r="F98" s="17"/>
      <c r="G98" s="8"/>
    </row>
    <row r="99" spans="1:9" x14ac:dyDescent="0.2">
      <c r="A99" s="76"/>
      <c r="B99" s="152"/>
      <c r="C99" s="111" t="s">
        <v>33</v>
      </c>
      <c r="D99" s="384">
        <v>8.7349531367234598E-2</v>
      </c>
      <c r="E99" s="17"/>
      <c r="F99" s="17"/>
      <c r="G99" s="8"/>
    </row>
    <row r="100" spans="1:9" x14ac:dyDescent="0.2">
      <c r="A100" s="76"/>
      <c r="B100" s="152"/>
      <c r="C100" s="111" t="s">
        <v>34</v>
      </c>
      <c r="D100" s="421">
        <v>1.3467961180494724E-2</v>
      </c>
      <c r="E100" s="17"/>
      <c r="F100" s="17"/>
      <c r="G100" s="8"/>
    </row>
    <row r="101" spans="1:9" x14ac:dyDescent="0.2">
      <c r="A101" s="76"/>
      <c r="B101" s="152"/>
      <c r="C101" s="111" t="s">
        <v>35</v>
      </c>
      <c r="D101" s="384">
        <v>1.0687192327932993E-2</v>
      </c>
      <c r="E101" s="17"/>
      <c r="F101" s="17"/>
      <c r="G101" s="8"/>
    </row>
    <row r="102" spans="1:9" x14ac:dyDescent="0.2">
      <c r="A102" s="76"/>
      <c r="B102" s="152"/>
      <c r="C102" s="111" t="s">
        <v>36</v>
      </c>
      <c r="D102" s="384"/>
      <c r="E102" s="17"/>
      <c r="F102" s="17"/>
      <c r="G102" s="8"/>
    </row>
    <row r="103" spans="1:9" ht="13.5" thickBot="1" x14ac:dyDescent="0.25">
      <c r="A103" s="76"/>
      <c r="B103" s="152"/>
      <c r="C103" s="151" t="s">
        <v>37</v>
      </c>
      <c r="D103" s="373"/>
      <c r="E103" s="17"/>
      <c r="F103" s="17"/>
      <c r="G103" s="8"/>
    </row>
    <row r="104" spans="1:9" x14ac:dyDescent="0.2">
      <c r="A104" s="76"/>
      <c r="B104" s="48"/>
      <c r="C104" s="48"/>
    </row>
    <row r="105" spans="1:9" ht="81" customHeight="1" x14ac:dyDescent="0.2">
      <c r="A105" s="236"/>
      <c r="B105" s="619" t="s">
        <v>439</v>
      </c>
      <c r="C105" s="620"/>
      <c r="D105" s="620"/>
      <c r="E105" s="620"/>
      <c r="F105" s="620"/>
      <c r="G105" s="620"/>
      <c r="H105" s="620"/>
      <c r="I105" s="621"/>
    </row>
    <row r="106" spans="1:9" x14ac:dyDescent="0.2">
      <c r="A106" s="76"/>
      <c r="B106" s="49"/>
      <c r="C106" s="49"/>
    </row>
    <row r="107" spans="1:9" x14ac:dyDescent="0.2">
      <c r="A107" s="76"/>
      <c r="B107" s="49"/>
      <c r="C107" s="49"/>
    </row>
    <row r="108" spans="1:9" x14ac:dyDescent="0.2">
      <c r="A108" s="76" t="s">
        <v>169</v>
      </c>
      <c r="B108" s="13" t="s">
        <v>265</v>
      </c>
    </row>
    <row r="109" spans="1:9" ht="13.5" thickBot="1" x14ac:dyDescent="0.25">
      <c r="A109" s="76"/>
      <c r="B109" s="13"/>
    </row>
    <row r="110" spans="1:9" ht="51.75" thickBot="1" x14ac:dyDescent="0.25">
      <c r="A110" s="76"/>
      <c r="B110" s="8"/>
      <c r="D110" s="8"/>
      <c r="E110" s="396" t="s">
        <v>362</v>
      </c>
      <c r="F110" s="62"/>
      <c r="G110" s="19"/>
    </row>
    <row r="111" spans="1:9" x14ac:dyDescent="0.2">
      <c r="A111" s="80"/>
      <c r="B111" s="466" t="s">
        <v>381</v>
      </c>
      <c r="C111" s="87" t="s">
        <v>379</v>
      </c>
      <c r="D111" s="467"/>
      <c r="E111" s="415">
        <v>5.1000000000000004E-3</v>
      </c>
      <c r="F111" s="17"/>
      <c r="G111" s="8"/>
    </row>
    <row r="112" spans="1:9" x14ac:dyDescent="0.2">
      <c r="A112" s="80"/>
      <c r="B112" s="468"/>
      <c r="C112" s="178" t="s">
        <v>412</v>
      </c>
      <c r="D112" s="469"/>
      <c r="E112" s="480">
        <v>0.45900000000000002</v>
      </c>
      <c r="F112" s="71"/>
      <c r="G112" s="8"/>
    </row>
    <row r="113" spans="1:9" ht="13.5" thickBot="1" x14ac:dyDescent="0.25">
      <c r="A113" s="80"/>
      <c r="B113" s="162" t="s">
        <v>380</v>
      </c>
      <c r="C113" s="94"/>
      <c r="D113" s="163"/>
      <c r="E113" s="426">
        <v>0.49099999999999999</v>
      </c>
      <c r="F113" s="17"/>
      <c r="G113" s="8"/>
    </row>
    <row r="114" spans="1:9" ht="13.5" thickBot="1" x14ac:dyDescent="0.25">
      <c r="A114" s="80"/>
      <c r="B114" s="164"/>
      <c r="C114" s="165"/>
      <c r="D114" s="166" t="s">
        <v>138</v>
      </c>
      <c r="E114" s="427">
        <v>0.95499999999999996</v>
      </c>
      <c r="F114" s="17"/>
      <c r="G114" s="8"/>
    </row>
    <row r="115" spans="1:9" x14ac:dyDescent="0.2">
      <c r="A115" s="76"/>
      <c r="B115" s="277" t="s">
        <v>333</v>
      </c>
      <c r="C115" s="617" t="s">
        <v>41</v>
      </c>
      <c r="D115" s="618"/>
      <c r="E115" s="416">
        <v>4.4999999999999998E-2</v>
      </c>
      <c r="F115" s="17"/>
      <c r="G115" s="8"/>
    </row>
    <row r="116" spans="1:9" x14ac:dyDescent="0.2">
      <c r="A116" s="76"/>
      <c r="B116" s="278"/>
      <c r="C116" s="610"/>
      <c r="D116" s="611"/>
      <c r="E116" s="38"/>
      <c r="F116" s="17"/>
      <c r="G116" s="8"/>
    </row>
    <row r="117" spans="1:9" x14ac:dyDescent="0.2">
      <c r="A117" s="76"/>
      <c r="B117" s="167"/>
      <c r="C117" s="610"/>
      <c r="D117" s="611"/>
      <c r="E117" s="38"/>
      <c r="F117" s="17"/>
      <c r="G117" s="8"/>
    </row>
    <row r="118" spans="1:9" ht="13.5" thickBot="1" x14ac:dyDescent="0.25">
      <c r="A118" s="76"/>
      <c r="B118" s="168"/>
      <c r="C118" s="612"/>
      <c r="D118" s="613"/>
      <c r="E118" s="73"/>
      <c r="F118" s="17"/>
      <c r="G118" s="8"/>
    </row>
    <row r="119" spans="1:9" ht="13.5" thickBot="1" x14ac:dyDescent="0.25">
      <c r="A119" s="76"/>
      <c r="B119" s="169"/>
      <c r="C119" s="102"/>
      <c r="D119" s="276" t="s">
        <v>453</v>
      </c>
      <c r="E119" s="427">
        <v>4.4999999999999998E-2</v>
      </c>
      <c r="F119" s="17"/>
      <c r="G119" s="8"/>
      <c r="H119" s="8"/>
    </row>
    <row r="120" spans="1:9" x14ac:dyDescent="0.2">
      <c r="A120" s="448"/>
      <c r="B120" s="449"/>
      <c r="C120" s="8"/>
      <c r="D120" s="8"/>
      <c r="E120" s="8"/>
      <c r="F120" s="8"/>
      <c r="G120" s="8"/>
      <c r="H120" s="8"/>
      <c r="I120" s="8"/>
    </row>
    <row r="121" spans="1:9" x14ac:dyDescent="0.2">
      <c r="A121" s="76"/>
      <c r="B121" s="1"/>
      <c r="H121" s="8"/>
      <c r="I121" s="8"/>
    </row>
    <row r="122" spans="1:9" x14ac:dyDescent="0.2">
      <c r="A122" s="78" t="s">
        <v>170</v>
      </c>
      <c r="B122" s="25" t="s">
        <v>334</v>
      </c>
      <c r="H122" s="8"/>
      <c r="I122" s="8"/>
    </row>
    <row r="123" spans="1:9" ht="13.5" thickBot="1" x14ac:dyDescent="0.25">
      <c r="A123" s="76"/>
      <c r="B123" s="25"/>
      <c r="H123" s="8"/>
      <c r="I123" s="8"/>
    </row>
    <row r="124" spans="1:9" ht="39" thickBot="1" x14ac:dyDescent="0.25">
      <c r="A124" s="76"/>
      <c r="B124" s="108" t="s">
        <v>55</v>
      </c>
      <c r="C124" s="397" t="s">
        <v>362</v>
      </c>
      <c r="D124" s="62"/>
      <c r="E124" s="62"/>
      <c r="F124" s="19"/>
      <c r="G124" s="8"/>
    </row>
    <row r="125" spans="1:9" x14ac:dyDescent="0.2">
      <c r="A125" s="76"/>
      <c r="B125" s="170" t="s">
        <v>56</v>
      </c>
      <c r="C125" s="389">
        <v>9.3700000000000006E-2</v>
      </c>
      <c r="D125" s="17"/>
      <c r="E125" s="17"/>
      <c r="F125" s="8"/>
      <c r="G125" s="8"/>
    </row>
    <row r="126" spans="1:9" x14ac:dyDescent="0.2">
      <c r="A126" s="76"/>
      <c r="B126" s="171" t="s">
        <v>57</v>
      </c>
      <c r="C126" s="384">
        <v>0.14649999999999999</v>
      </c>
      <c r="D126" s="17"/>
      <c r="E126" s="17"/>
      <c r="F126" s="8"/>
      <c r="G126" s="8"/>
    </row>
    <row r="127" spans="1:9" x14ac:dyDescent="0.2">
      <c r="A127" s="76"/>
      <c r="B127" s="171" t="s">
        <v>58</v>
      </c>
      <c r="C127" s="384">
        <v>0.1046</v>
      </c>
      <c r="D127" s="17"/>
      <c r="E127" s="17"/>
      <c r="F127" s="8"/>
    </row>
    <row r="128" spans="1:9" x14ac:dyDescent="0.2">
      <c r="A128" s="76"/>
      <c r="B128" s="171" t="s">
        <v>59</v>
      </c>
      <c r="C128" s="384">
        <v>0.2339</v>
      </c>
      <c r="D128" s="17"/>
      <c r="E128" s="17"/>
      <c r="F128" s="8"/>
    </row>
    <row r="129" spans="1:10" ht="13.5" thickBot="1" x14ac:dyDescent="0.25">
      <c r="A129" s="76"/>
      <c r="B129" s="172" t="s">
        <v>60</v>
      </c>
      <c r="C129" s="373">
        <v>0.42130000000000001</v>
      </c>
      <c r="D129" s="17"/>
      <c r="E129" s="17"/>
      <c r="F129" s="8"/>
    </row>
    <row r="130" spans="1:10" x14ac:dyDescent="0.2">
      <c r="A130" s="76"/>
      <c r="B130" s="8"/>
      <c r="C130" s="8"/>
      <c r="D130" s="8"/>
      <c r="E130" s="8"/>
      <c r="F130" s="8"/>
      <c r="G130" s="8"/>
      <c r="H130" s="8"/>
      <c r="I130" s="8"/>
      <c r="J130" s="8"/>
    </row>
    <row r="131" spans="1:10" x14ac:dyDescent="0.2">
      <c r="A131" s="76"/>
    </row>
    <row r="132" spans="1:10" x14ac:dyDescent="0.2">
      <c r="A132" s="76" t="s">
        <v>171</v>
      </c>
      <c r="B132" s="25" t="s">
        <v>266</v>
      </c>
    </row>
    <row r="133" spans="1:10" ht="13.5" thickBot="1" x14ac:dyDescent="0.25">
      <c r="A133" s="76"/>
      <c r="B133" s="25"/>
    </row>
    <row r="134" spans="1:10" ht="39" thickBot="1" x14ac:dyDescent="0.25">
      <c r="A134" s="76"/>
      <c r="B134" s="33"/>
      <c r="C134" s="396" t="s">
        <v>362</v>
      </c>
      <c r="D134" s="15"/>
    </row>
    <row r="135" spans="1:10" x14ac:dyDescent="0.2">
      <c r="A135" s="76"/>
      <c r="B135" s="93" t="s">
        <v>224</v>
      </c>
      <c r="C135" s="389">
        <v>0.77200000000000002</v>
      </c>
      <c r="D135" s="8"/>
    </row>
    <row r="136" spans="1:10" x14ac:dyDescent="0.2">
      <c r="A136" s="76"/>
      <c r="B136" s="88" t="s">
        <v>61</v>
      </c>
      <c r="C136" s="384">
        <v>8.9999999999999993E-3</v>
      </c>
      <c r="D136" s="8"/>
    </row>
    <row r="137" spans="1:10" x14ac:dyDescent="0.2">
      <c r="A137" s="76"/>
      <c r="B137" s="88" t="s">
        <v>62</v>
      </c>
      <c r="C137" s="384">
        <v>0.219</v>
      </c>
      <c r="D137" s="8"/>
    </row>
    <row r="138" spans="1:10" x14ac:dyDescent="0.2">
      <c r="A138" s="76"/>
      <c r="B138" s="174" t="s">
        <v>92</v>
      </c>
      <c r="C138" s="11"/>
      <c r="D138" s="8"/>
    </row>
    <row r="139" spans="1:10" ht="13.5" thickBot="1" x14ac:dyDescent="0.25">
      <c r="A139" s="76"/>
      <c r="B139" s="173" t="s">
        <v>103</v>
      </c>
      <c r="C139" s="85"/>
      <c r="D139" s="8"/>
    </row>
    <row r="140" spans="1:10" s="50" customFormat="1" x14ac:dyDescent="0.2">
      <c r="A140" s="78"/>
      <c r="D140" s="17"/>
    </row>
    <row r="141" spans="1:10" x14ac:dyDescent="0.2">
      <c r="A141" s="76"/>
    </row>
    <row r="142" spans="1:10" x14ac:dyDescent="0.2">
      <c r="A142" s="78" t="s">
        <v>172</v>
      </c>
      <c r="B142" s="25" t="s">
        <v>267</v>
      </c>
    </row>
    <row r="143" spans="1:10" ht="13.5" thickBot="1" x14ac:dyDescent="0.25">
      <c r="A143" s="76"/>
    </row>
    <row r="144" spans="1:10" ht="39" thickBot="1" x14ac:dyDescent="0.25">
      <c r="A144" s="76"/>
      <c r="B144" s="23"/>
      <c r="C144" s="396" t="s">
        <v>362</v>
      </c>
      <c r="D144" s="15"/>
    </row>
    <row r="145" spans="1:4" x14ac:dyDescent="0.2">
      <c r="A145" s="76"/>
      <c r="B145" s="155" t="s">
        <v>63</v>
      </c>
      <c r="C145" s="415">
        <v>1</v>
      </c>
      <c r="D145" s="7"/>
    </row>
    <row r="146" spans="1:4" x14ac:dyDescent="0.2">
      <c r="A146" s="76"/>
      <c r="B146" s="174" t="s">
        <v>65</v>
      </c>
      <c r="C146" s="38"/>
      <c r="D146" s="7"/>
    </row>
    <row r="147" spans="1:4" x14ac:dyDescent="0.2">
      <c r="A147" s="76"/>
      <c r="B147" s="174" t="s">
        <v>64</v>
      </c>
      <c r="C147" s="41"/>
      <c r="D147" s="7"/>
    </row>
    <row r="148" spans="1:4" x14ac:dyDescent="0.2">
      <c r="A148" s="76"/>
      <c r="B148" s="227" t="s">
        <v>92</v>
      </c>
      <c r="C148" s="11"/>
      <c r="D148" s="8"/>
    </row>
    <row r="149" spans="1:4" ht="13.5" thickBot="1" x14ac:dyDescent="0.25">
      <c r="A149" s="76"/>
      <c r="B149" s="173" t="s">
        <v>103</v>
      </c>
      <c r="C149" s="85"/>
      <c r="D149" s="8"/>
    </row>
    <row r="150" spans="1:4" x14ac:dyDescent="0.2">
      <c r="A150" s="76"/>
    </row>
    <row r="151" spans="1:4" x14ac:dyDescent="0.2">
      <c r="A151" s="76"/>
    </row>
    <row r="152" spans="1:4" x14ac:dyDescent="0.2">
      <c r="A152" s="76" t="s">
        <v>173</v>
      </c>
      <c r="B152" s="28" t="s">
        <v>268</v>
      </c>
    </row>
    <row r="153" spans="1:4" ht="13.5" thickBot="1" x14ac:dyDescent="0.25">
      <c r="A153" s="76"/>
    </row>
    <row r="154" spans="1:4" ht="39" thickBot="1" x14ac:dyDescent="0.25">
      <c r="A154" s="76"/>
      <c r="C154" s="396" t="s">
        <v>362</v>
      </c>
    </row>
    <row r="155" spans="1:4" x14ac:dyDescent="0.2">
      <c r="A155" s="76"/>
      <c r="B155" s="155" t="s">
        <v>134</v>
      </c>
      <c r="C155" s="415">
        <v>0.76139999999999997</v>
      </c>
    </row>
    <row r="156" spans="1:4" x14ac:dyDescent="0.2">
      <c r="A156" s="76"/>
      <c r="B156" s="174" t="s">
        <v>135</v>
      </c>
      <c r="C156" s="420">
        <v>9.1700000000000004E-2</v>
      </c>
      <c r="D156" s="69"/>
    </row>
    <row r="157" spans="1:4" x14ac:dyDescent="0.2">
      <c r="A157" s="76"/>
      <c r="B157" s="279" t="s">
        <v>335</v>
      </c>
      <c r="C157" s="421">
        <v>0.10539999999999999</v>
      </c>
    </row>
    <row r="158" spans="1:4" x14ac:dyDescent="0.2">
      <c r="A158" s="76"/>
      <c r="B158" s="279" t="s">
        <v>336</v>
      </c>
      <c r="C158" s="420">
        <v>4.1000000000000002E-2</v>
      </c>
    </row>
    <row r="159" spans="1:4" x14ac:dyDescent="0.2">
      <c r="A159" s="76"/>
      <c r="B159" s="174" t="s">
        <v>92</v>
      </c>
      <c r="C159" s="38"/>
    </row>
    <row r="160" spans="1:4" ht="13.5" thickBot="1" x14ac:dyDescent="0.25">
      <c r="A160" s="76"/>
      <c r="B160" s="147" t="s">
        <v>103</v>
      </c>
      <c r="C160" s="33"/>
    </row>
    <row r="161" spans="1:10" x14ac:dyDescent="0.2">
      <c r="A161" s="76"/>
    </row>
    <row r="162" spans="1:10" x14ac:dyDescent="0.2">
      <c r="A162" s="76"/>
    </row>
    <row r="163" spans="1:10" x14ac:dyDescent="0.2">
      <c r="A163" s="78" t="s">
        <v>174</v>
      </c>
      <c r="B163" s="13" t="s">
        <v>269</v>
      </c>
    </row>
    <row r="164" spans="1:10" ht="13.5" thickBot="1" x14ac:dyDescent="0.25">
      <c r="A164" s="76"/>
    </row>
    <row r="165" spans="1:10" ht="39" thickBot="1" x14ac:dyDescent="0.25">
      <c r="A165" s="76"/>
      <c r="D165" s="396" t="s">
        <v>362</v>
      </c>
    </row>
    <row r="166" spans="1:10" x14ac:dyDescent="0.2">
      <c r="A166" s="76"/>
      <c r="B166" s="86" t="s">
        <v>108</v>
      </c>
      <c r="C166" s="92"/>
      <c r="D166" s="415">
        <v>0.74199999999999999</v>
      </c>
    </row>
    <row r="167" spans="1:10" x14ac:dyDescent="0.2">
      <c r="A167" s="76"/>
      <c r="B167" s="88" t="s">
        <v>106</v>
      </c>
      <c r="C167" s="111"/>
      <c r="D167" s="420">
        <v>0.15659999999999999</v>
      </c>
    </row>
    <row r="168" spans="1:10" x14ac:dyDescent="0.2">
      <c r="A168" s="76"/>
      <c r="B168" s="88" t="s">
        <v>107</v>
      </c>
      <c r="C168" s="111"/>
      <c r="D168" s="420">
        <v>5.5500000000000001E-2</v>
      </c>
    </row>
    <row r="169" spans="1:10" x14ac:dyDescent="0.2">
      <c r="A169" s="76"/>
      <c r="B169" s="119" t="s">
        <v>337</v>
      </c>
      <c r="C169" s="111"/>
      <c r="D169" s="420">
        <v>2.1399999999999999E-2</v>
      </c>
      <c r="E169" s="493"/>
    </row>
    <row r="170" spans="1:10" x14ac:dyDescent="0.2">
      <c r="A170" s="76"/>
      <c r="B170" s="88" t="s">
        <v>149</v>
      </c>
      <c r="C170" s="111"/>
      <c r="D170" s="420">
        <v>5.1000000000000004E-3</v>
      </c>
    </row>
    <row r="171" spans="1:10" x14ac:dyDescent="0.2">
      <c r="A171" s="76"/>
      <c r="B171" s="88" t="s">
        <v>372</v>
      </c>
      <c r="C171" s="111"/>
      <c r="D171" s="482">
        <v>1.9E-2</v>
      </c>
    </row>
    <row r="172" spans="1:10" ht="13.5" thickBot="1" x14ac:dyDescent="0.25">
      <c r="A172" s="76"/>
      <c r="B172" s="90" t="s">
        <v>103</v>
      </c>
      <c r="C172" s="112"/>
      <c r="D172" s="422"/>
    </row>
    <row r="173" spans="1:10" x14ac:dyDescent="0.2">
      <c r="A173" s="76"/>
      <c r="F173" s="4"/>
    </row>
    <row r="174" spans="1:10" x14ac:dyDescent="0.2">
      <c r="A174" s="76"/>
      <c r="B174" s="8"/>
      <c r="C174" s="8"/>
      <c r="D174" s="8"/>
      <c r="E174" s="8"/>
      <c r="F174" s="8"/>
      <c r="G174" s="8"/>
      <c r="H174" s="8"/>
      <c r="I174" s="8"/>
      <c r="J174" s="8"/>
    </row>
    <row r="175" spans="1:10" x14ac:dyDescent="0.2">
      <c r="A175" s="76" t="s">
        <v>175</v>
      </c>
      <c r="B175" s="25" t="s">
        <v>434</v>
      </c>
      <c r="F175" s="8"/>
    </row>
    <row r="176" spans="1:10" ht="13.5" thickBot="1" x14ac:dyDescent="0.25">
      <c r="A176" s="76"/>
      <c r="B176" s="25"/>
      <c r="F176" s="8"/>
    </row>
    <row r="177" spans="1:9" x14ac:dyDescent="0.2">
      <c r="A177" s="76"/>
      <c r="B177" s="86" t="s">
        <v>67</v>
      </c>
      <c r="C177" s="211"/>
      <c r="D177" s="419">
        <v>602698</v>
      </c>
      <c r="E177" s="20"/>
      <c r="F177" s="20"/>
      <c r="G177" s="20"/>
      <c r="I177" s="47"/>
    </row>
    <row r="178" spans="1:9" ht="13.5" thickBot="1" x14ac:dyDescent="0.25">
      <c r="A178" s="76"/>
      <c r="B178" s="97" t="s">
        <v>225</v>
      </c>
      <c r="C178" s="212"/>
      <c r="D178" s="417">
        <v>64534</v>
      </c>
      <c r="E178" s="20"/>
      <c r="F178" s="20"/>
      <c r="G178" s="20"/>
    </row>
    <row r="179" spans="1:9" s="50" customFormat="1" ht="13.5" thickBot="1" x14ac:dyDescent="0.25">
      <c r="A179" s="78"/>
      <c r="B179" s="48"/>
      <c r="C179" s="208"/>
      <c r="D179" s="52"/>
      <c r="E179" s="20"/>
      <c r="F179" s="20"/>
      <c r="G179" s="20"/>
    </row>
    <row r="180" spans="1:9" s="50" customFormat="1" ht="26.25" thickBot="1" x14ac:dyDescent="0.25">
      <c r="A180" s="78"/>
      <c r="B180" s="49"/>
      <c r="C180" s="62"/>
      <c r="D180" s="153" t="s">
        <v>198</v>
      </c>
      <c r="E180" s="20"/>
      <c r="F180" s="20"/>
      <c r="G180" s="20"/>
    </row>
    <row r="181" spans="1:9" x14ac:dyDescent="0.2">
      <c r="A181" s="76"/>
      <c r="B181" s="99" t="s">
        <v>147</v>
      </c>
      <c r="C181" s="209"/>
      <c r="D181" s="416">
        <v>2.8E-3</v>
      </c>
      <c r="E181" s="17"/>
      <c r="F181" s="17"/>
      <c r="G181" s="17"/>
    </row>
    <row r="182" spans="1:9" ht="13.5" thickBot="1" x14ac:dyDescent="0.25">
      <c r="A182" s="76"/>
      <c r="B182" s="90" t="s">
        <v>148</v>
      </c>
      <c r="C182" s="112"/>
      <c r="D182" s="422">
        <v>4.0000000000000001E-3</v>
      </c>
      <c r="E182" s="17"/>
      <c r="F182" s="17"/>
      <c r="G182" s="17"/>
    </row>
    <row r="183" spans="1:9" s="50" customFormat="1" x14ac:dyDescent="0.2">
      <c r="A183" s="78"/>
      <c r="B183" s="49"/>
      <c r="C183" s="49"/>
      <c r="D183" s="17"/>
      <c r="E183" s="17"/>
      <c r="F183" s="17"/>
      <c r="G183" s="17"/>
    </row>
    <row r="184" spans="1:9" s="50" customFormat="1" ht="13.5" thickBot="1" x14ac:dyDescent="0.25">
      <c r="A184" s="78"/>
      <c r="B184" s="49"/>
      <c r="C184" s="49"/>
      <c r="D184" s="17"/>
      <c r="E184" s="17"/>
      <c r="F184" s="17"/>
      <c r="G184" s="17"/>
    </row>
    <row r="185" spans="1:9" s="50" customFormat="1" ht="51.75" thickBot="1" x14ac:dyDescent="0.25">
      <c r="A185" s="78"/>
      <c r="B185" s="530" t="s">
        <v>463</v>
      </c>
      <c r="C185" s="560" t="s">
        <v>430</v>
      </c>
      <c r="D185" s="561" t="s">
        <v>464</v>
      </c>
      <c r="E185" s="527" t="s">
        <v>431</v>
      </c>
      <c r="F185" s="17"/>
      <c r="G185" s="17"/>
    </row>
    <row r="186" spans="1:9" s="50" customFormat="1" x14ac:dyDescent="0.2">
      <c r="A186" s="78"/>
      <c r="B186" s="534" t="s">
        <v>454</v>
      </c>
      <c r="C186" s="536">
        <v>589926</v>
      </c>
      <c r="D186" s="537">
        <v>35248.985000000001</v>
      </c>
      <c r="E186" s="524">
        <v>0.40639999999999998</v>
      </c>
      <c r="F186" s="17"/>
      <c r="G186" s="17"/>
    </row>
    <row r="187" spans="1:9" s="50" customFormat="1" x14ac:dyDescent="0.2">
      <c r="A187" s="78"/>
      <c r="B187" s="535" t="s">
        <v>455</v>
      </c>
      <c r="C187" s="538">
        <v>12138</v>
      </c>
      <c r="D187" s="537">
        <v>2879.89</v>
      </c>
      <c r="E187" s="524">
        <v>3.32E-2</v>
      </c>
      <c r="F187" s="17"/>
      <c r="G187" s="17"/>
    </row>
    <row r="188" spans="1:9" s="50" customFormat="1" x14ac:dyDescent="0.2">
      <c r="A188" s="78"/>
      <c r="B188" s="522" t="s">
        <v>456</v>
      </c>
      <c r="C188" s="538">
        <v>263</v>
      </c>
      <c r="D188" s="537">
        <v>122.59099999999999</v>
      </c>
      <c r="E188" s="524">
        <v>1.4E-3</v>
      </c>
      <c r="F188" s="17"/>
      <c r="G188" s="17"/>
    </row>
    <row r="189" spans="1:9" s="50" customFormat="1" x14ac:dyDescent="0.2">
      <c r="A189" s="78"/>
      <c r="B189" s="522" t="s">
        <v>457</v>
      </c>
      <c r="C189" s="538">
        <v>94</v>
      </c>
      <c r="D189" s="537">
        <v>64.628</v>
      </c>
      <c r="E189" s="524">
        <v>6.9999999999999999E-4</v>
      </c>
      <c r="F189" s="17"/>
      <c r="G189" s="17"/>
    </row>
    <row r="190" spans="1:9" s="50" customFormat="1" x14ac:dyDescent="0.2">
      <c r="A190" s="78"/>
      <c r="B190" s="522" t="s">
        <v>458</v>
      </c>
      <c r="C190" s="538">
        <v>72</v>
      </c>
      <c r="D190" s="537">
        <v>64.635999999999996</v>
      </c>
      <c r="E190" s="524">
        <v>6.9999999999999999E-4</v>
      </c>
      <c r="F190" s="17"/>
      <c r="G190" s="17"/>
    </row>
    <row r="191" spans="1:9" s="50" customFormat="1" ht="13.5" thickBot="1" x14ac:dyDescent="0.25">
      <c r="A191" s="78"/>
      <c r="B191" s="562" t="s">
        <v>459</v>
      </c>
      <c r="C191" s="539">
        <v>205</v>
      </c>
      <c r="D191" s="540">
        <v>513.90899999999999</v>
      </c>
      <c r="E191" s="528">
        <v>5.8999999999999999E-3</v>
      </c>
      <c r="F191" s="17"/>
      <c r="G191" s="17"/>
    </row>
    <row r="192" spans="1:9" s="50" customFormat="1" ht="13.5" thickBot="1" x14ac:dyDescent="0.25">
      <c r="A192" s="78"/>
      <c r="B192" s="563" t="s">
        <v>432</v>
      </c>
      <c r="C192" s="541">
        <v>602698</v>
      </c>
      <c r="D192" s="542">
        <v>38894.638999999996</v>
      </c>
      <c r="E192" s="529">
        <v>0.44800000000000001</v>
      </c>
      <c r="F192" s="17"/>
      <c r="G192" s="17"/>
    </row>
    <row r="193" spans="1:10" s="50" customFormat="1" x14ac:dyDescent="0.2">
      <c r="A193" s="78"/>
      <c r="B193" s="49"/>
      <c r="C193" s="49"/>
      <c r="D193" s="17"/>
      <c r="E193" s="17"/>
      <c r="F193" s="17"/>
      <c r="G193" s="17"/>
    </row>
    <row r="194" spans="1:10" x14ac:dyDescent="0.2">
      <c r="A194" s="76"/>
      <c r="F194" s="4"/>
    </row>
    <row r="195" spans="1:10" x14ac:dyDescent="0.2">
      <c r="A195" s="76" t="s">
        <v>176</v>
      </c>
      <c r="B195" s="13" t="s">
        <v>226</v>
      </c>
      <c r="F195" s="4"/>
    </row>
    <row r="196" spans="1:10" ht="13.5" thickBot="1" x14ac:dyDescent="0.25">
      <c r="A196" s="76"/>
      <c r="B196" s="13"/>
      <c r="F196" s="4"/>
    </row>
    <row r="197" spans="1:10" ht="13.5" thickBot="1" x14ac:dyDescent="0.25">
      <c r="A197" s="76"/>
      <c r="B197" s="33"/>
      <c r="C197" s="136" t="s">
        <v>14</v>
      </c>
      <c r="D197" s="137" t="s">
        <v>70</v>
      </c>
      <c r="E197" s="109" t="s">
        <v>71</v>
      </c>
    </row>
    <row r="198" spans="1:10" ht="13.5" thickBot="1" x14ac:dyDescent="0.25">
      <c r="A198" s="76"/>
      <c r="B198" s="90" t="s">
        <v>13</v>
      </c>
      <c r="C198" s="360">
        <f>E198+D198</f>
        <v>0</v>
      </c>
      <c r="D198" s="352">
        <v>0</v>
      </c>
      <c r="E198" s="428">
        <f>SUM(D204:D222)</f>
        <v>0</v>
      </c>
    </row>
    <row r="199" spans="1:10" s="50" customFormat="1" x14ac:dyDescent="0.2">
      <c r="A199" s="78"/>
      <c r="B199" s="49"/>
      <c r="C199" s="17"/>
      <c r="D199" s="17"/>
      <c r="E199" s="61"/>
    </row>
    <row r="200" spans="1:10" ht="13.5" thickBot="1" x14ac:dyDescent="0.25">
      <c r="A200" s="76"/>
      <c r="B200" s="13"/>
      <c r="F200" s="4"/>
    </row>
    <row r="201" spans="1:10" s="17" customFormat="1" x14ac:dyDescent="0.2">
      <c r="A201" s="81"/>
      <c r="B201" s="250" t="s">
        <v>338</v>
      </c>
      <c r="C201" s="256"/>
      <c r="D201" s="256"/>
      <c r="E201" s="256"/>
      <c r="F201" s="256"/>
      <c r="G201" s="256"/>
      <c r="H201" s="256"/>
      <c r="I201" s="256"/>
      <c r="J201" s="257"/>
    </row>
    <row r="202" spans="1:10" ht="38.25" x14ac:dyDescent="0.2">
      <c r="A202" s="76"/>
      <c r="B202" s="265" t="s">
        <v>1</v>
      </c>
      <c r="C202" s="264" t="s">
        <v>68</v>
      </c>
      <c r="D202" s="264" t="s">
        <v>339</v>
      </c>
      <c r="E202" s="266"/>
      <c r="F202" s="259" t="s">
        <v>69</v>
      </c>
      <c r="G202" s="262"/>
      <c r="H202" s="264" t="s">
        <v>139</v>
      </c>
      <c r="I202" s="264" t="s">
        <v>315</v>
      </c>
      <c r="J202" s="267" t="s">
        <v>72</v>
      </c>
    </row>
    <row r="203" spans="1:10" x14ac:dyDescent="0.2">
      <c r="A203" s="76"/>
      <c r="B203" s="145"/>
      <c r="C203" s="263"/>
      <c r="D203" s="263"/>
      <c r="E203" s="210" t="s">
        <v>23</v>
      </c>
      <c r="F203" s="210" t="s">
        <v>21</v>
      </c>
      <c r="G203" s="210" t="s">
        <v>22</v>
      </c>
      <c r="H203" s="263"/>
      <c r="I203" s="263"/>
      <c r="J203" s="268"/>
    </row>
    <row r="204" spans="1:10" x14ac:dyDescent="0.2">
      <c r="A204" s="76"/>
      <c r="B204" s="307"/>
      <c r="C204" s="301"/>
      <c r="D204" s="483"/>
      <c r="E204" s="432"/>
      <c r="F204" s="432"/>
      <c r="G204" s="432"/>
      <c r="H204" s="301"/>
      <c r="I204" s="301"/>
      <c r="J204" s="302"/>
    </row>
    <row r="205" spans="1:10" x14ac:dyDescent="0.2">
      <c r="A205" s="76"/>
      <c r="B205" s="307"/>
      <c r="C205" s="301"/>
      <c r="D205" s="483"/>
      <c r="E205" s="432"/>
      <c r="F205" s="432"/>
      <c r="G205" s="432"/>
      <c r="H205" s="301"/>
      <c r="I205" s="301"/>
      <c r="J205" s="302"/>
    </row>
    <row r="206" spans="1:10" x14ac:dyDescent="0.2">
      <c r="A206" s="76"/>
      <c r="B206" s="308"/>
      <c r="C206" s="304"/>
      <c r="D206" s="483"/>
      <c r="E206" s="432"/>
      <c r="F206" s="432"/>
      <c r="G206" s="432"/>
      <c r="H206" s="301"/>
      <c r="I206" s="301"/>
      <c r="J206" s="309"/>
    </row>
    <row r="207" spans="1:10" x14ac:dyDescent="0.2">
      <c r="A207" s="76"/>
      <c r="B207" s="308"/>
      <c r="C207" s="304"/>
      <c r="D207" s="483"/>
      <c r="E207" s="432"/>
      <c r="F207" s="432"/>
      <c r="G207" s="432"/>
      <c r="H207" s="301"/>
      <c r="I207" s="301"/>
      <c r="J207" s="309"/>
    </row>
    <row r="208" spans="1:10" x14ac:dyDescent="0.2">
      <c r="A208" s="76"/>
      <c r="B208" s="308"/>
      <c r="C208" s="304"/>
      <c r="D208" s="483"/>
      <c r="E208" s="432"/>
      <c r="F208" s="432"/>
      <c r="G208" s="432"/>
      <c r="H208" s="301"/>
      <c r="I208" s="301"/>
      <c r="J208" s="309"/>
    </row>
    <row r="209" spans="1:10" x14ac:dyDescent="0.2">
      <c r="A209" s="76"/>
      <c r="B209" s="308"/>
      <c r="C209" s="304"/>
      <c r="D209" s="483"/>
      <c r="E209" s="432"/>
      <c r="F209" s="432"/>
      <c r="G209" s="432"/>
      <c r="H209" s="301"/>
      <c r="I209" s="301"/>
      <c r="J209" s="309"/>
    </row>
    <row r="210" spans="1:10" x14ac:dyDescent="0.2">
      <c r="A210" s="76"/>
      <c r="B210" s="308"/>
      <c r="C210" s="304"/>
      <c r="D210" s="483"/>
      <c r="E210" s="432"/>
      <c r="F210" s="432"/>
      <c r="G210" s="432"/>
      <c r="H210" s="301"/>
      <c r="I210" s="301"/>
      <c r="J210" s="309"/>
    </row>
    <row r="211" spans="1:10" x14ac:dyDescent="0.2">
      <c r="A211" s="76"/>
      <c r="B211" s="308"/>
      <c r="C211" s="304"/>
      <c r="D211" s="483"/>
      <c r="E211" s="432"/>
      <c r="F211" s="432"/>
      <c r="G211" s="432"/>
      <c r="H211" s="301"/>
      <c r="I211" s="301"/>
      <c r="J211" s="309"/>
    </row>
    <row r="212" spans="1:10" x14ac:dyDescent="0.2">
      <c r="A212" s="76"/>
      <c r="B212" s="308"/>
      <c r="C212" s="304"/>
      <c r="D212" s="483"/>
      <c r="E212" s="432"/>
      <c r="F212" s="432"/>
      <c r="G212" s="432"/>
      <c r="H212" s="301"/>
      <c r="I212" s="301"/>
      <c r="J212" s="309"/>
    </row>
    <row r="213" spans="1:10" x14ac:dyDescent="0.2">
      <c r="A213" s="76"/>
      <c r="B213" s="308"/>
      <c r="C213" s="304"/>
      <c r="D213" s="483"/>
      <c r="E213" s="432"/>
      <c r="F213" s="432"/>
      <c r="G213" s="432"/>
      <c r="H213" s="301"/>
      <c r="I213" s="301"/>
      <c r="J213" s="309"/>
    </row>
    <row r="214" spans="1:10" x14ac:dyDescent="0.2">
      <c r="A214" s="76"/>
      <c r="B214" s="308"/>
      <c r="C214" s="304"/>
      <c r="D214" s="483"/>
      <c r="E214" s="432"/>
      <c r="F214" s="432"/>
      <c r="G214" s="432"/>
      <c r="H214" s="301"/>
      <c r="I214" s="304"/>
      <c r="J214" s="309"/>
    </row>
    <row r="215" spans="1:10" x14ac:dyDescent="0.2">
      <c r="A215" s="76"/>
      <c r="B215" s="308"/>
      <c r="C215" s="304"/>
      <c r="D215" s="483"/>
      <c r="E215" s="432"/>
      <c r="F215" s="432"/>
      <c r="G215" s="432"/>
      <c r="H215" s="301"/>
      <c r="I215" s="301"/>
      <c r="J215" s="309"/>
    </row>
    <row r="216" spans="1:10" x14ac:dyDescent="0.2">
      <c r="A216" s="76"/>
      <c r="B216" s="308"/>
      <c r="C216" s="304"/>
      <c r="D216" s="483"/>
      <c r="E216" s="432"/>
      <c r="F216" s="432"/>
      <c r="G216" s="432"/>
      <c r="H216" s="301"/>
      <c r="I216" s="301"/>
      <c r="J216" s="309"/>
    </row>
    <row r="217" spans="1:10" x14ac:dyDescent="0.2">
      <c r="A217" s="76"/>
      <c r="B217" s="308"/>
      <c r="C217" s="304"/>
      <c r="D217" s="483"/>
      <c r="E217" s="432"/>
      <c r="F217" s="432"/>
      <c r="G217" s="432"/>
      <c r="H217" s="301"/>
      <c r="I217" s="301"/>
      <c r="J217" s="309"/>
    </row>
    <row r="218" spans="1:10" x14ac:dyDescent="0.2">
      <c r="A218" s="76"/>
      <c r="B218" s="308"/>
      <c r="C218" s="304"/>
      <c r="D218" s="483"/>
      <c r="E218" s="432"/>
      <c r="F218" s="432"/>
      <c r="G218" s="432"/>
      <c r="H218" s="301"/>
      <c r="I218" s="301"/>
      <c r="J218" s="309"/>
    </row>
    <row r="219" spans="1:10" x14ac:dyDescent="0.2">
      <c r="A219" s="76"/>
      <c r="B219" s="308"/>
      <c r="C219" s="304"/>
      <c r="D219" s="483"/>
      <c r="E219" s="432"/>
      <c r="F219" s="432"/>
      <c r="G219" s="432"/>
      <c r="H219" s="301"/>
      <c r="I219" s="301"/>
      <c r="J219" s="309"/>
    </row>
    <row r="220" spans="1:10" x14ac:dyDescent="0.2">
      <c r="A220" s="76"/>
      <c r="B220" s="308"/>
      <c r="C220" s="304"/>
      <c r="D220" s="483"/>
      <c r="E220" s="432"/>
      <c r="F220" s="432"/>
      <c r="G220" s="432"/>
      <c r="H220" s="301"/>
      <c r="I220" s="301"/>
      <c r="J220" s="309"/>
    </row>
    <row r="221" spans="1:10" x14ac:dyDescent="0.2">
      <c r="A221" s="76"/>
      <c r="B221" s="308"/>
      <c r="C221" s="304"/>
      <c r="D221" s="483"/>
      <c r="E221" s="432"/>
      <c r="F221" s="432"/>
      <c r="G221" s="432"/>
      <c r="H221" s="301"/>
      <c r="I221" s="301"/>
      <c r="J221" s="309"/>
    </row>
    <row r="222" spans="1:10" ht="13.5" thickBot="1" x14ac:dyDescent="0.25">
      <c r="A222" s="76"/>
      <c r="B222" s="431"/>
      <c r="C222" s="429"/>
      <c r="D222" s="494"/>
      <c r="E222" s="491"/>
      <c r="F222" s="491"/>
      <c r="G222" s="491"/>
      <c r="H222" s="429"/>
      <c r="I222" s="429"/>
      <c r="J222" s="430"/>
    </row>
    <row r="223" spans="1:10" x14ac:dyDescent="0.2">
      <c r="A223" s="76"/>
    </row>
    <row r="224" spans="1:10" x14ac:dyDescent="0.2">
      <c r="A224" s="76"/>
    </row>
    <row r="225" spans="1:1" x14ac:dyDescent="0.2">
      <c r="A225" s="76"/>
    </row>
    <row r="226" spans="1:1" x14ac:dyDescent="0.2">
      <c r="A226" s="76"/>
    </row>
    <row r="227" spans="1:1" x14ac:dyDescent="0.2">
      <c r="A227" s="76"/>
    </row>
    <row r="228" spans="1:1" x14ac:dyDescent="0.2">
      <c r="A228" s="76"/>
    </row>
    <row r="229" spans="1:1" x14ac:dyDescent="0.2">
      <c r="A229" s="76"/>
    </row>
    <row r="230" spans="1:1" x14ac:dyDescent="0.2">
      <c r="A230" s="76"/>
    </row>
    <row r="231" spans="1:1" x14ac:dyDescent="0.2">
      <c r="A231" s="76"/>
    </row>
    <row r="232" spans="1:1" x14ac:dyDescent="0.2">
      <c r="A232" s="76"/>
    </row>
    <row r="233" spans="1:1" x14ac:dyDescent="0.2">
      <c r="A233" s="76"/>
    </row>
    <row r="234" spans="1:1" x14ac:dyDescent="0.2">
      <c r="A234" s="76"/>
    </row>
    <row r="235" spans="1:1" x14ac:dyDescent="0.2">
      <c r="A235" s="76"/>
    </row>
    <row r="236" spans="1:1" x14ac:dyDescent="0.2">
      <c r="A236" s="76"/>
    </row>
    <row r="237" spans="1:1" x14ac:dyDescent="0.2">
      <c r="A237" s="76"/>
    </row>
    <row r="238" spans="1:1" x14ac:dyDescent="0.2">
      <c r="A238" s="76"/>
    </row>
    <row r="239" spans="1:1" x14ac:dyDescent="0.2">
      <c r="A239" s="76"/>
    </row>
    <row r="240" spans="1:1" x14ac:dyDescent="0.2">
      <c r="A240" s="76"/>
    </row>
    <row r="241" spans="1:1" x14ac:dyDescent="0.2">
      <c r="A241" s="76"/>
    </row>
    <row r="242" spans="1:1" x14ac:dyDescent="0.2">
      <c r="A242" s="76"/>
    </row>
    <row r="243" spans="1:1" x14ac:dyDescent="0.2">
      <c r="A243" s="76"/>
    </row>
    <row r="244" spans="1:1" x14ac:dyDescent="0.2">
      <c r="A244" s="76"/>
    </row>
    <row r="245" spans="1:1" x14ac:dyDescent="0.2">
      <c r="A245" s="76"/>
    </row>
    <row r="246" spans="1:1" x14ac:dyDescent="0.2">
      <c r="A246" s="76"/>
    </row>
    <row r="247" spans="1:1" x14ac:dyDescent="0.2">
      <c r="A247" s="76"/>
    </row>
    <row r="248" spans="1:1" x14ac:dyDescent="0.2">
      <c r="A248" s="76"/>
    </row>
    <row r="249" spans="1:1" x14ac:dyDescent="0.2">
      <c r="A249" s="76"/>
    </row>
    <row r="250" spans="1:1" x14ac:dyDescent="0.2">
      <c r="A250" s="76"/>
    </row>
  </sheetData>
  <sheetProtection password="B16D" sheet="1" objects="1" scenarios="1"/>
  <mergeCells count="8">
    <mergeCell ref="C117:D117"/>
    <mergeCell ref="C118:D118"/>
    <mergeCell ref="B65:C65"/>
    <mergeCell ref="B88:C88"/>
    <mergeCell ref="E66:F66"/>
    <mergeCell ref="C115:D115"/>
    <mergeCell ref="C116:D116"/>
    <mergeCell ref="B105:I105"/>
  </mergeCells>
  <phoneticPr fontId="3" type="noConversion"/>
  <pageMargins left="0.23622047244094491" right="0.23622047244094491" top="0.88433070866141739" bottom="0.35433070866141736" header="0.31496062992125984" footer="0.31496062992125984"/>
  <pageSetup paperSize="9" scale="56" fitToHeight="0" orientation="portrait" r:id="rId1"/>
  <headerFooter alignWithMargins="0"/>
  <rowBreaks count="3" manualBreakCount="3">
    <brk id="59" max="9" man="1"/>
    <brk id="120" max="9" man="1"/>
    <brk id="19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Q186"/>
  <sheetViews>
    <sheetView zoomScale="85" zoomScaleNormal="85" workbookViewId="0">
      <selection activeCell="A5" sqref="A5"/>
    </sheetView>
  </sheetViews>
  <sheetFormatPr baseColWidth="10" defaultColWidth="11.42578125" defaultRowHeight="12.75" x14ac:dyDescent="0.2"/>
  <cols>
    <col min="1" max="1" width="5.85546875" customWidth="1"/>
    <col min="2" max="2" width="42.140625" customWidth="1"/>
    <col min="3" max="3" width="20.85546875" customWidth="1"/>
    <col min="4" max="4" width="14.28515625" customWidth="1"/>
    <col min="5" max="5" width="15.140625" customWidth="1"/>
    <col min="6" max="6" width="13.85546875" bestFit="1" customWidth="1"/>
    <col min="7" max="7" width="13" customWidth="1"/>
    <col min="8" max="8" width="11.42578125" customWidth="1"/>
    <col min="9" max="9" width="12.5703125" customWidth="1"/>
    <col min="10" max="10" width="13.7109375" customWidth="1"/>
    <col min="11" max="12" width="12.42578125" customWidth="1"/>
    <col min="13" max="13" width="14" customWidth="1"/>
  </cols>
  <sheetData>
    <row r="1" spans="1:5" s="44" customFormat="1" x14ac:dyDescent="0.2">
      <c r="A1" s="42"/>
      <c r="B1" s="43" t="s">
        <v>369</v>
      </c>
    </row>
    <row r="2" spans="1:5" ht="13.5" thickBot="1" x14ac:dyDescent="0.25">
      <c r="A2" s="1"/>
    </row>
    <row r="3" spans="1:5" ht="13.5" thickBot="1" x14ac:dyDescent="0.25">
      <c r="A3" s="1"/>
      <c r="B3" s="2" t="s">
        <v>53</v>
      </c>
      <c r="C3" s="300" t="str">
        <f>Overview!C3</f>
        <v>Compagnie de Financement Foncier</v>
      </c>
      <c r="D3" s="32"/>
      <c r="E3" s="37"/>
    </row>
    <row r="4" spans="1:5" ht="13.5" thickBot="1" x14ac:dyDescent="0.25">
      <c r="A4" s="1"/>
      <c r="B4" s="2" t="s">
        <v>54</v>
      </c>
      <c r="C4" s="398">
        <f>Overview!C4</f>
        <v>41912</v>
      </c>
    </row>
    <row r="5" spans="1:5" x14ac:dyDescent="0.2">
      <c r="A5" s="1"/>
    </row>
    <row r="6" spans="1:5" s="43" customFormat="1" x14ac:dyDescent="0.2">
      <c r="A6" s="66">
        <v>5</v>
      </c>
      <c r="B6" s="43" t="s">
        <v>105</v>
      </c>
    </row>
    <row r="7" spans="1:5" x14ac:dyDescent="0.2">
      <c r="A7" s="4"/>
    </row>
    <row r="8" spans="1:5" ht="14.25" x14ac:dyDescent="0.2">
      <c r="A8" s="4"/>
      <c r="B8" s="591" t="s">
        <v>466</v>
      </c>
    </row>
    <row r="9" spans="1:5" x14ac:dyDescent="0.2">
      <c r="A9" s="4"/>
    </row>
    <row r="10" spans="1:5" x14ac:dyDescent="0.2">
      <c r="A10" s="4"/>
    </row>
    <row r="11" spans="1:5" s="69" customFormat="1" x14ac:dyDescent="0.2">
      <c r="A11" s="76" t="s">
        <v>189</v>
      </c>
      <c r="B11" s="28" t="s">
        <v>146</v>
      </c>
      <c r="C11" s="71"/>
    </row>
    <row r="12" spans="1:5" s="69" customFormat="1" ht="13.5" thickBot="1" x14ac:dyDescent="0.25">
      <c r="A12" s="76"/>
      <c r="B12" s="71"/>
      <c r="C12" s="71"/>
    </row>
    <row r="13" spans="1:5" s="69" customFormat="1" ht="42" customHeight="1" thickBot="1" x14ac:dyDescent="0.25">
      <c r="A13" s="76"/>
      <c r="C13" s="395" t="s">
        <v>374</v>
      </c>
      <c r="D13" s="397" t="s">
        <v>371</v>
      </c>
    </row>
    <row r="14" spans="1:5" s="69" customFormat="1" ht="13.5" thickBot="1" x14ac:dyDescent="0.25">
      <c r="A14" s="76"/>
      <c r="B14" s="154" t="s">
        <v>360</v>
      </c>
      <c r="C14" s="391">
        <f>100%-0.7%</f>
        <v>0.99299999999999999</v>
      </c>
      <c r="D14" s="392">
        <v>0.38800000000000001</v>
      </c>
    </row>
    <row r="15" spans="1:5" s="69" customFormat="1" x14ac:dyDescent="0.2">
      <c r="A15" s="76"/>
      <c r="B15" s="155" t="s">
        <v>109</v>
      </c>
      <c r="C15" s="393"/>
      <c r="D15" s="564"/>
    </row>
    <row r="16" spans="1:5" s="69" customFormat="1" x14ac:dyDescent="0.2">
      <c r="A16" s="76"/>
      <c r="B16" s="582" t="s">
        <v>143</v>
      </c>
      <c r="C16" s="583">
        <v>6.7000000000000002E-3</v>
      </c>
      <c r="D16" s="526">
        <v>2.8E-3</v>
      </c>
    </row>
    <row r="17" spans="1:15" s="69" customFormat="1" x14ac:dyDescent="0.2">
      <c r="A17" s="76"/>
      <c r="B17" s="584" t="s">
        <v>144</v>
      </c>
      <c r="C17" s="554"/>
      <c r="D17" s="555"/>
    </row>
    <row r="18" spans="1:15" s="69" customFormat="1" x14ac:dyDescent="0.2">
      <c r="A18" s="76"/>
      <c r="B18" s="584" t="s">
        <v>145</v>
      </c>
      <c r="C18" s="554"/>
      <c r="D18" s="555"/>
    </row>
    <row r="19" spans="1:15" s="69" customFormat="1" x14ac:dyDescent="0.2">
      <c r="A19" s="76"/>
      <c r="B19" s="553" t="s">
        <v>330</v>
      </c>
      <c r="C19" s="554"/>
      <c r="D19" s="555"/>
    </row>
    <row r="20" spans="1:15" s="69" customFormat="1" x14ac:dyDescent="0.2">
      <c r="A20" s="76"/>
      <c r="B20" s="585" t="s">
        <v>340</v>
      </c>
      <c r="C20" s="586"/>
      <c r="D20" s="525"/>
    </row>
    <row r="21" spans="1:15" s="69" customFormat="1" ht="13.5" thickBot="1" x14ac:dyDescent="0.25">
      <c r="A21" s="76"/>
      <c r="B21" s="587" t="s">
        <v>452</v>
      </c>
      <c r="C21" s="588">
        <v>0</v>
      </c>
      <c r="D21" s="589">
        <v>0</v>
      </c>
      <c r="H21"/>
    </row>
    <row r="22" spans="1:15" s="180" customFormat="1" x14ac:dyDescent="0.2">
      <c r="A22" s="78"/>
      <c r="B22" s="71"/>
      <c r="C22" s="71"/>
    </row>
    <row r="23" spans="1:15" s="69" customFormat="1" x14ac:dyDescent="0.2">
      <c r="A23" s="76"/>
      <c r="B23" s="71"/>
      <c r="C23" s="71"/>
    </row>
    <row r="24" spans="1:15" s="69" customFormat="1" x14ac:dyDescent="0.2">
      <c r="A24" s="76" t="s">
        <v>301</v>
      </c>
      <c r="B24" s="25" t="s">
        <v>304</v>
      </c>
      <c r="D24" s="485"/>
      <c r="E24" s="485"/>
      <c r="F24" s="485"/>
      <c r="G24" s="485"/>
      <c r="H24" s="485"/>
      <c r="I24" s="485"/>
      <c r="J24" s="485"/>
      <c r="K24" s="485"/>
      <c r="L24" s="485"/>
      <c r="M24" s="485"/>
    </row>
    <row r="25" spans="1:15" s="69" customFormat="1" ht="13.5" thickBot="1" x14ac:dyDescent="0.25">
      <c r="A25" s="76"/>
      <c r="B25" s="248"/>
      <c r="C25" s="248"/>
      <c r="D25" s="248"/>
      <c r="E25" s="248"/>
      <c r="F25" s="248"/>
      <c r="G25" s="248"/>
      <c r="H25" s="248"/>
      <c r="I25" s="248"/>
      <c r="J25" s="248"/>
      <c r="K25" s="248"/>
      <c r="L25" s="248"/>
      <c r="M25" s="248"/>
    </row>
    <row r="26" spans="1:15" s="261" customFormat="1" ht="64.5" thickBot="1" x14ac:dyDescent="0.25">
      <c r="A26" s="260"/>
      <c r="B26" s="258"/>
      <c r="C26" s="258"/>
      <c r="D26" s="399" t="s">
        <v>270</v>
      </c>
      <c r="E26" s="400" t="s">
        <v>271</v>
      </c>
      <c r="F26" s="400" t="s">
        <v>272</v>
      </c>
      <c r="G26" s="400" t="s">
        <v>273</v>
      </c>
      <c r="H26" s="400" t="s">
        <v>274</v>
      </c>
      <c r="I26" s="400" t="s">
        <v>275</v>
      </c>
      <c r="J26" s="400" t="s">
        <v>276</v>
      </c>
      <c r="K26" s="400" t="s">
        <v>277</v>
      </c>
      <c r="L26" s="401" t="s">
        <v>305</v>
      </c>
      <c r="M26" s="401" t="s">
        <v>306</v>
      </c>
      <c r="N26" s="444" t="s">
        <v>5</v>
      </c>
      <c r="O26" s="397" t="s">
        <v>374</v>
      </c>
    </row>
    <row r="27" spans="1:15" s="69" customFormat="1" x14ac:dyDescent="0.2">
      <c r="A27" s="76"/>
      <c r="B27" s="254" t="s">
        <v>307</v>
      </c>
      <c r="C27" s="255" t="s">
        <v>42</v>
      </c>
      <c r="D27" s="433"/>
      <c r="E27" s="337">
        <v>1515</v>
      </c>
      <c r="F27" s="340">
        <v>8.77</v>
      </c>
      <c r="G27" s="340"/>
      <c r="H27" s="456">
        <f>279.2+5346.61</f>
        <v>5625.8099999999995</v>
      </c>
      <c r="I27" s="340">
        <v>749.42</v>
      </c>
      <c r="J27" s="340">
        <v>6673.4</v>
      </c>
      <c r="K27" s="340">
        <v>1643.3</v>
      </c>
      <c r="L27" s="456">
        <f>69.1+6676.14</f>
        <v>6745.2400000000007</v>
      </c>
      <c r="M27" s="340"/>
      <c r="N27" s="340">
        <v>22960.94</v>
      </c>
      <c r="O27" s="389">
        <f>N27/$N$51</f>
        <v>0.67719320805378624</v>
      </c>
    </row>
    <row r="28" spans="1:15" s="69" customFormat="1" x14ac:dyDescent="0.2">
      <c r="A28" s="76"/>
      <c r="B28" s="253"/>
      <c r="C28" s="95" t="s">
        <v>387</v>
      </c>
      <c r="D28" s="434"/>
      <c r="E28" s="337"/>
      <c r="F28" s="337">
        <v>495.1</v>
      </c>
      <c r="G28" s="337"/>
      <c r="H28" s="337"/>
      <c r="I28" s="337"/>
      <c r="J28" s="337"/>
      <c r="K28" s="337"/>
      <c r="L28" s="337"/>
      <c r="M28" s="337"/>
      <c r="N28" s="337">
        <v>495.1</v>
      </c>
      <c r="O28" s="384">
        <f t="shared" ref="O28:O50" si="0">N28/$N$51</f>
        <v>1.4602118088694521E-2</v>
      </c>
    </row>
    <row r="29" spans="1:15" s="69" customFormat="1" x14ac:dyDescent="0.2">
      <c r="A29" s="76"/>
      <c r="B29" s="253"/>
      <c r="C29" s="95" t="s">
        <v>388</v>
      </c>
      <c r="D29" s="434"/>
      <c r="E29" s="337"/>
      <c r="F29" s="337"/>
      <c r="G29" s="337"/>
      <c r="H29" s="337"/>
      <c r="I29" s="337">
        <v>416.9</v>
      </c>
      <c r="J29" s="337"/>
      <c r="K29" s="337"/>
      <c r="L29" s="337"/>
      <c r="M29" s="337"/>
      <c r="N29" s="337">
        <v>416.9</v>
      </c>
      <c r="O29" s="384">
        <f t="shared" si="0"/>
        <v>1.2295744357052607E-2</v>
      </c>
    </row>
    <row r="30" spans="1:15" s="69" customFormat="1" x14ac:dyDescent="0.2">
      <c r="A30" s="76"/>
      <c r="B30" s="253"/>
      <c r="C30" s="95" t="s">
        <v>389</v>
      </c>
      <c r="D30" s="434"/>
      <c r="E30" s="337"/>
      <c r="F30" s="337"/>
      <c r="G30" s="337"/>
      <c r="H30" s="337">
        <v>100</v>
      </c>
      <c r="I30" s="337"/>
      <c r="J30" s="337"/>
      <c r="K30" s="337"/>
      <c r="L30" s="337"/>
      <c r="M30" s="337"/>
      <c r="N30" s="337">
        <v>100</v>
      </c>
      <c r="O30" s="384">
        <f t="shared" si="0"/>
        <v>2.9493270225599924E-3</v>
      </c>
    </row>
    <row r="31" spans="1:15" s="69" customFormat="1" x14ac:dyDescent="0.2">
      <c r="A31" s="76"/>
      <c r="B31" s="253"/>
      <c r="C31" s="95" t="s">
        <v>390</v>
      </c>
      <c r="D31" s="434"/>
      <c r="E31" s="337">
        <v>50</v>
      </c>
      <c r="F31" s="337"/>
      <c r="G31" s="337"/>
      <c r="H31" s="337"/>
      <c r="I31" s="337"/>
      <c r="J31" s="337"/>
      <c r="K31" s="337"/>
      <c r="L31" s="337"/>
      <c r="M31" s="337"/>
      <c r="N31" s="337">
        <v>50</v>
      </c>
      <c r="O31" s="384">
        <f t="shared" si="0"/>
        <v>1.4746635112799962E-3</v>
      </c>
    </row>
    <row r="32" spans="1:15" s="69" customFormat="1" x14ac:dyDescent="0.2">
      <c r="A32" s="76"/>
      <c r="B32" s="253"/>
      <c r="C32" s="95" t="s">
        <v>391</v>
      </c>
      <c r="D32" s="434"/>
      <c r="E32" s="337"/>
      <c r="F32" s="337">
        <v>70</v>
      </c>
      <c r="G32" s="337"/>
      <c r="H32" s="337">
        <v>692.6</v>
      </c>
      <c r="I32" s="337">
        <v>125</v>
      </c>
      <c r="J32" s="337"/>
      <c r="K32" s="337"/>
      <c r="L32" s="337"/>
      <c r="M32" s="337"/>
      <c r="N32" s="337">
        <v>887.6</v>
      </c>
      <c r="O32" s="384">
        <f t="shared" si="0"/>
        <v>2.6178226652242492E-2</v>
      </c>
    </row>
    <row r="33" spans="1:15" s="69" customFormat="1" x14ac:dyDescent="0.2">
      <c r="A33" s="76"/>
      <c r="B33" s="253"/>
      <c r="C33" s="95" t="s">
        <v>392</v>
      </c>
      <c r="D33" s="434"/>
      <c r="E33" s="434">
        <v>35</v>
      </c>
      <c r="F33" s="337"/>
      <c r="G33" s="337"/>
      <c r="H33" s="337"/>
      <c r="I33" s="337"/>
      <c r="J33" s="337"/>
      <c r="K33" s="337"/>
      <c r="L33" s="337"/>
      <c r="M33" s="337"/>
      <c r="N33" s="337">
        <v>35</v>
      </c>
      <c r="O33" s="384">
        <f t="shared" si="0"/>
        <v>1.0322644578959973E-3</v>
      </c>
    </row>
    <row r="34" spans="1:15" s="69" customFormat="1" x14ac:dyDescent="0.2">
      <c r="A34" s="76"/>
      <c r="B34" s="253"/>
      <c r="C34" s="95" t="s">
        <v>393</v>
      </c>
      <c r="D34" s="434"/>
      <c r="E34" s="434">
        <v>135</v>
      </c>
      <c r="F34" s="337"/>
      <c r="G34" s="337"/>
      <c r="H34" s="337"/>
      <c r="I34" s="337"/>
      <c r="J34" s="337"/>
      <c r="K34" s="337"/>
      <c r="L34" s="337"/>
      <c r="M34" s="337"/>
      <c r="N34" s="337">
        <v>135</v>
      </c>
      <c r="O34" s="384">
        <f t="shared" si="0"/>
        <v>3.9815914804559897E-3</v>
      </c>
    </row>
    <row r="35" spans="1:15" s="69" customFormat="1" x14ac:dyDescent="0.2">
      <c r="A35" s="76"/>
      <c r="B35" s="253"/>
      <c r="C35" s="95" t="s">
        <v>394</v>
      </c>
      <c r="D35" s="434"/>
      <c r="E35" s="434"/>
      <c r="F35" s="337">
        <v>15</v>
      </c>
      <c r="G35" s="337"/>
      <c r="H35" s="337"/>
      <c r="I35" s="337"/>
      <c r="J35" s="337"/>
      <c r="K35" s="337"/>
      <c r="L35" s="337"/>
      <c r="M35" s="337"/>
      <c r="N35" s="337">
        <v>15</v>
      </c>
      <c r="O35" s="384">
        <f t="shared" si="0"/>
        <v>4.4239905338399883E-4</v>
      </c>
    </row>
    <row r="36" spans="1:15" s="69" customFormat="1" x14ac:dyDescent="0.2">
      <c r="A36" s="76"/>
      <c r="B36" s="253"/>
      <c r="C36" s="174" t="s">
        <v>395</v>
      </c>
      <c r="D36" s="434"/>
      <c r="E36" s="484">
        <v>1582.1</v>
      </c>
      <c r="F36" s="337">
        <v>10.199999999999999</v>
      </c>
      <c r="G36" s="337"/>
      <c r="H36" s="337">
        <v>812.8</v>
      </c>
      <c r="I36" s="337"/>
      <c r="J36" s="337">
        <v>546.1</v>
      </c>
      <c r="K36" s="337"/>
      <c r="L36" s="337"/>
      <c r="M36" s="337"/>
      <c r="N36" s="337">
        <v>2951.2</v>
      </c>
      <c r="O36" s="384">
        <f t="shared" si="0"/>
        <v>8.7040539089790481E-2</v>
      </c>
    </row>
    <row r="37" spans="1:15" s="69" customFormat="1" x14ac:dyDescent="0.2">
      <c r="A37" s="76"/>
      <c r="B37" s="253"/>
      <c r="C37" s="174" t="s">
        <v>396</v>
      </c>
      <c r="D37" s="434"/>
      <c r="E37" s="434"/>
      <c r="F37" s="495"/>
      <c r="G37" s="337"/>
      <c r="H37" s="337"/>
      <c r="I37" s="337"/>
      <c r="J37" s="337"/>
      <c r="K37" s="337"/>
      <c r="L37" s="337"/>
      <c r="M37" s="337"/>
      <c r="N37" s="337">
        <v>0</v>
      </c>
      <c r="O37" s="384">
        <f t="shared" si="0"/>
        <v>0</v>
      </c>
    </row>
    <row r="38" spans="1:15" s="69" customFormat="1" x14ac:dyDescent="0.2">
      <c r="A38" s="76"/>
      <c r="B38" s="253"/>
      <c r="C38" s="174" t="s">
        <v>397</v>
      </c>
      <c r="D38" s="434"/>
      <c r="E38" s="484">
        <v>333.8</v>
      </c>
      <c r="F38" s="337"/>
      <c r="G38" s="337"/>
      <c r="H38" s="337"/>
      <c r="I38" s="337"/>
      <c r="J38" s="337"/>
      <c r="K38" s="337"/>
      <c r="L38" s="337"/>
      <c r="M38" s="337"/>
      <c r="N38" s="337">
        <v>333.8</v>
      </c>
      <c r="O38" s="384">
        <f t="shared" si="0"/>
        <v>9.8448536013052545E-3</v>
      </c>
    </row>
    <row r="39" spans="1:15" s="69" customFormat="1" x14ac:dyDescent="0.2">
      <c r="A39" s="76"/>
      <c r="B39" s="253"/>
      <c r="C39" s="279" t="s">
        <v>350</v>
      </c>
      <c r="D39" s="434"/>
      <c r="E39" s="434"/>
      <c r="F39" s="337">
        <v>65</v>
      </c>
      <c r="G39" s="337"/>
      <c r="H39" s="337">
        <v>29</v>
      </c>
      <c r="I39" s="337"/>
      <c r="J39" s="337"/>
      <c r="K39" s="337"/>
      <c r="L39" s="337">
        <v>38</v>
      </c>
      <c r="M39" s="337"/>
      <c r="N39" s="337">
        <v>132</v>
      </c>
      <c r="O39" s="384">
        <f t="shared" si="0"/>
        <v>3.8931116697791899E-3</v>
      </c>
    </row>
    <row r="40" spans="1:15" s="69" customFormat="1" x14ac:dyDescent="0.2">
      <c r="A40" s="76"/>
      <c r="B40" s="253"/>
      <c r="C40" s="174" t="s">
        <v>398</v>
      </c>
      <c r="D40" s="434"/>
      <c r="E40" s="484">
        <v>109.9</v>
      </c>
      <c r="F40" s="337"/>
      <c r="G40" s="337"/>
      <c r="H40" s="337"/>
      <c r="I40" s="337"/>
      <c r="J40" s="337"/>
      <c r="K40" s="337"/>
      <c r="L40" s="337"/>
      <c r="M40" s="337"/>
      <c r="N40" s="337">
        <v>109.9</v>
      </c>
      <c r="O40" s="384">
        <f t="shared" si="0"/>
        <v>3.2413103977934317E-3</v>
      </c>
    </row>
    <row r="41" spans="1:15" s="69" customFormat="1" x14ac:dyDescent="0.2">
      <c r="A41" s="76"/>
      <c r="B41" s="253"/>
      <c r="C41" s="174" t="s">
        <v>399</v>
      </c>
      <c r="D41" s="434"/>
      <c r="E41" s="484">
        <v>198.5</v>
      </c>
      <c r="F41" s="337"/>
      <c r="G41" s="337"/>
      <c r="H41" s="337"/>
      <c r="I41" s="337"/>
      <c r="J41" s="337"/>
      <c r="K41" s="337"/>
      <c r="L41" s="337"/>
      <c r="M41" s="337"/>
      <c r="N41" s="337">
        <v>198.5</v>
      </c>
      <c r="O41" s="384">
        <f t="shared" si="0"/>
        <v>5.8544141397815844E-3</v>
      </c>
    </row>
    <row r="42" spans="1:15" s="69" customFormat="1" x14ac:dyDescent="0.2">
      <c r="A42" s="76"/>
      <c r="B42" s="253"/>
      <c r="C42" s="174" t="s">
        <v>400</v>
      </c>
      <c r="D42" s="434"/>
      <c r="E42" s="434"/>
      <c r="F42" s="337"/>
      <c r="G42" s="337"/>
      <c r="H42" s="337">
        <v>82.9</v>
      </c>
      <c r="I42" s="337">
        <v>704.6</v>
      </c>
      <c r="J42" s="337">
        <v>265.3</v>
      </c>
      <c r="K42" s="337"/>
      <c r="L42" s="337">
        <v>164.7</v>
      </c>
      <c r="M42" s="337"/>
      <c r="N42" s="337">
        <v>1217.5</v>
      </c>
      <c r="O42" s="384">
        <f t="shared" si="0"/>
        <v>3.5908056499667905E-2</v>
      </c>
    </row>
    <row r="43" spans="1:15" s="69" customFormat="1" x14ac:dyDescent="0.2">
      <c r="A43" s="76"/>
      <c r="B43" s="253"/>
      <c r="C43" s="174" t="s">
        <v>401</v>
      </c>
      <c r="D43" s="434"/>
      <c r="E43" s="434">
        <v>13</v>
      </c>
      <c r="F43" s="337"/>
      <c r="G43" s="337"/>
      <c r="H43" s="337"/>
      <c r="I43" s="337"/>
      <c r="J43" s="337"/>
      <c r="K43" s="337"/>
      <c r="L43" s="337"/>
      <c r="M43" s="337"/>
      <c r="N43" s="337">
        <v>13</v>
      </c>
      <c r="O43" s="384">
        <f t="shared" si="0"/>
        <v>3.8341251293279896E-4</v>
      </c>
    </row>
    <row r="44" spans="1:15" s="69" customFormat="1" x14ac:dyDescent="0.2">
      <c r="A44" s="76"/>
      <c r="B44" s="253"/>
      <c r="C44" s="184"/>
      <c r="D44" s="434"/>
      <c r="E44" s="337"/>
      <c r="F44" s="337"/>
      <c r="G44" s="337"/>
      <c r="H44" s="337"/>
      <c r="I44" s="337"/>
      <c r="J44" s="337"/>
      <c r="K44" s="337"/>
      <c r="L44" s="337"/>
      <c r="M44" s="337"/>
      <c r="N44" s="337"/>
      <c r="O44" s="384">
        <f t="shared" si="0"/>
        <v>0</v>
      </c>
    </row>
    <row r="45" spans="1:15" s="69" customFormat="1" x14ac:dyDescent="0.2">
      <c r="A45" s="76"/>
      <c r="B45" s="252"/>
      <c r="C45" s="182"/>
      <c r="D45" s="349"/>
      <c r="E45" s="337"/>
      <c r="F45" s="337"/>
      <c r="G45" s="337"/>
      <c r="H45" s="337"/>
      <c r="I45" s="337"/>
      <c r="J45" s="337"/>
      <c r="K45" s="337"/>
      <c r="L45" s="337"/>
      <c r="M45" s="337"/>
      <c r="N45" s="337"/>
      <c r="O45" s="384">
        <f t="shared" si="0"/>
        <v>0</v>
      </c>
    </row>
    <row r="46" spans="1:15" s="69" customFormat="1" x14ac:dyDescent="0.2">
      <c r="A46" s="76"/>
      <c r="B46" s="253" t="s">
        <v>341</v>
      </c>
      <c r="C46" s="174" t="s">
        <v>402</v>
      </c>
      <c r="D46" s="434"/>
      <c r="E46" s="337"/>
      <c r="G46" s="337"/>
      <c r="H46" s="337">
        <v>203.1</v>
      </c>
      <c r="I46" s="337"/>
      <c r="J46" s="337">
        <v>289.2</v>
      </c>
      <c r="K46" s="337"/>
      <c r="L46" s="337">
        <v>994.9</v>
      </c>
      <c r="M46" s="337"/>
      <c r="N46" s="337">
        <v>1487.1999999999998</v>
      </c>
      <c r="O46" s="384">
        <f t="shared" si="0"/>
        <v>4.3862391479512201E-2</v>
      </c>
    </row>
    <row r="47" spans="1:15" s="69" customFormat="1" x14ac:dyDescent="0.2">
      <c r="A47" s="76"/>
      <c r="B47" s="439" t="s">
        <v>373</v>
      </c>
      <c r="C47" s="174" t="s">
        <v>403</v>
      </c>
      <c r="D47" s="435"/>
      <c r="E47" s="436"/>
      <c r="F47" s="436">
        <v>41.9</v>
      </c>
      <c r="G47" s="436"/>
      <c r="H47" s="436">
        <v>1304.5</v>
      </c>
      <c r="I47" s="436"/>
      <c r="J47" s="436">
        <v>299.7</v>
      </c>
      <c r="K47" s="436"/>
      <c r="L47" s="436">
        <v>118.4</v>
      </c>
      <c r="M47" s="436"/>
      <c r="N47" s="436">
        <v>1764.5000000000002</v>
      </c>
      <c r="O47" s="386">
        <f t="shared" si="0"/>
        <v>5.2040875313071069E-2</v>
      </c>
    </row>
    <row r="48" spans="1:15" s="69" customFormat="1" x14ac:dyDescent="0.2">
      <c r="A48" s="76"/>
      <c r="B48" s="253"/>
      <c r="C48" s="286" t="s">
        <v>351</v>
      </c>
      <c r="D48" s="435"/>
      <c r="E48" s="436"/>
      <c r="F48" s="436"/>
      <c r="G48" s="436"/>
      <c r="H48" s="436">
        <v>194.8</v>
      </c>
      <c r="I48" s="337">
        <v>408.1</v>
      </c>
      <c r="J48" s="436"/>
      <c r="K48" s="436"/>
      <c r="L48" s="436"/>
      <c r="M48" s="436"/>
      <c r="N48" s="436">
        <v>602.90000000000009</v>
      </c>
      <c r="O48" s="386">
        <f t="shared" si="0"/>
        <v>1.7781492619014197E-2</v>
      </c>
    </row>
    <row r="49" spans="1:17" s="69" customFormat="1" x14ac:dyDescent="0.2">
      <c r="A49" s="76"/>
      <c r="B49" s="251"/>
      <c r="C49" s="220"/>
      <c r="D49" s="435"/>
      <c r="E49" s="436"/>
      <c r="F49" s="436"/>
      <c r="G49" s="436"/>
      <c r="H49" s="436"/>
      <c r="I49" s="436"/>
      <c r="J49" s="436"/>
      <c r="K49" s="436"/>
      <c r="L49" s="436"/>
      <c r="M49" s="436"/>
      <c r="N49" s="436"/>
      <c r="O49" s="386">
        <f t="shared" si="0"/>
        <v>0</v>
      </c>
    </row>
    <row r="50" spans="1:17" s="69" customFormat="1" ht="13.5" thickBot="1" x14ac:dyDescent="0.25">
      <c r="A50" s="76"/>
      <c r="B50" s="253"/>
      <c r="C50" s="220" t="s">
        <v>308</v>
      </c>
      <c r="D50" s="435"/>
      <c r="E50" s="436"/>
      <c r="F50" s="436"/>
      <c r="G50" s="436"/>
      <c r="H50" s="436"/>
      <c r="I50" s="436"/>
      <c r="J50" s="436"/>
      <c r="K50" s="436"/>
      <c r="L50" s="436"/>
      <c r="M50" s="436"/>
      <c r="N50" s="436"/>
      <c r="O50" s="386">
        <f t="shared" si="0"/>
        <v>0</v>
      </c>
    </row>
    <row r="51" spans="1:17" s="69" customFormat="1" ht="13.5" thickBot="1" x14ac:dyDescent="0.25">
      <c r="A51" s="76"/>
      <c r="B51" s="117" t="s">
        <v>5</v>
      </c>
      <c r="C51" s="249"/>
      <c r="D51" s="437">
        <v>0</v>
      </c>
      <c r="E51" s="342">
        <v>3972.3</v>
      </c>
      <c r="F51" s="342">
        <v>705.97</v>
      </c>
      <c r="G51" s="342">
        <v>0</v>
      </c>
      <c r="H51" s="342">
        <v>9045.5099999999984</v>
      </c>
      <c r="I51" s="342">
        <v>2404.02</v>
      </c>
      <c r="J51" s="342">
        <v>8073.7</v>
      </c>
      <c r="K51" s="342">
        <v>1643.3</v>
      </c>
      <c r="L51" s="342">
        <v>8061.24</v>
      </c>
      <c r="M51" s="342">
        <v>0</v>
      </c>
      <c r="N51" s="342">
        <v>33906.04</v>
      </c>
      <c r="O51" s="438">
        <f>SUM(O27:O50)</f>
        <v>0.99999999999999989</v>
      </c>
      <c r="Q51" s="481"/>
    </row>
    <row r="52" spans="1:17" s="69" customFormat="1" x14ac:dyDescent="0.2">
      <c r="A52" s="76"/>
      <c r="C52" s="248"/>
      <c r="D52" s="248"/>
      <c r="E52" s="295"/>
      <c r="F52" s="295"/>
      <c r="G52" s="295"/>
      <c r="H52" s="295"/>
      <c r="I52" s="295"/>
      <c r="J52" s="295"/>
      <c r="K52" s="295"/>
      <c r="L52" s="295"/>
      <c r="M52" s="295"/>
    </row>
    <row r="53" spans="1:17" s="69" customFormat="1" x14ac:dyDescent="0.2">
      <c r="A53" s="76"/>
      <c r="B53" s="248"/>
      <c r="C53" s="248"/>
      <c r="D53" s="248"/>
      <c r="E53" s="248"/>
      <c r="F53" s="248"/>
      <c r="G53" s="248"/>
      <c r="H53" s="248"/>
      <c r="I53" s="248"/>
      <c r="J53" s="248"/>
      <c r="K53" s="248"/>
      <c r="L53" s="248"/>
      <c r="M53" s="248"/>
    </row>
    <row r="54" spans="1:17" s="69" customFormat="1" x14ac:dyDescent="0.2">
      <c r="A54" s="76" t="s">
        <v>302</v>
      </c>
      <c r="B54" s="13" t="s">
        <v>309</v>
      </c>
      <c r="C54"/>
      <c r="D54"/>
      <c r="E54"/>
      <c r="F54"/>
      <c r="G54"/>
      <c r="H54" s="248"/>
      <c r="I54" s="248"/>
      <c r="J54" s="248"/>
      <c r="K54" s="248"/>
      <c r="L54" s="248"/>
      <c r="M54" s="248"/>
    </row>
    <row r="55" spans="1:17" s="69" customFormat="1" ht="13.5" thickBot="1" x14ac:dyDescent="0.25">
      <c r="A55" s="76"/>
      <c r="B55"/>
      <c r="C55"/>
      <c r="D55"/>
      <c r="E55"/>
      <c r="F55"/>
      <c r="G55"/>
      <c r="H55" s="248"/>
      <c r="I55" s="248"/>
      <c r="J55" s="248"/>
      <c r="K55" s="248"/>
      <c r="L55" s="248"/>
      <c r="M55" s="248"/>
    </row>
    <row r="56" spans="1:17" s="69" customFormat="1" ht="13.5" thickBot="1" x14ac:dyDescent="0.25">
      <c r="A56" s="76"/>
      <c r="B56"/>
      <c r="C56"/>
      <c r="D56" s="402" t="s">
        <v>310</v>
      </c>
      <c r="E56" s="403" t="s">
        <v>311</v>
      </c>
      <c r="F56" s="500" t="s">
        <v>312</v>
      </c>
      <c r="G56" s="404" t="s">
        <v>5</v>
      </c>
      <c r="H56" s="248"/>
      <c r="I56" s="248"/>
      <c r="J56" s="248"/>
      <c r="K56" s="248"/>
      <c r="L56" s="248"/>
      <c r="M56" s="248"/>
    </row>
    <row r="57" spans="1:17" s="69" customFormat="1" ht="12" customHeight="1" x14ac:dyDescent="0.2">
      <c r="A57" s="76"/>
      <c r="B57" s="104" t="s">
        <v>307</v>
      </c>
      <c r="C57" s="406" t="s">
        <v>42</v>
      </c>
      <c r="D57" s="502">
        <f>2879.55+22128.09-2395.3</f>
        <v>22612.34</v>
      </c>
      <c r="E57" s="515">
        <v>348.39</v>
      </c>
      <c r="F57" s="340"/>
      <c r="G57" s="356">
        <f>D57+E57+F57</f>
        <v>22960.73</v>
      </c>
      <c r="H57" s="295"/>
      <c r="I57" s="478"/>
      <c r="J57" s="248"/>
      <c r="K57" s="248"/>
      <c r="L57" s="248"/>
      <c r="M57" s="248"/>
    </row>
    <row r="58" spans="1:17" s="69" customFormat="1" x14ac:dyDescent="0.2">
      <c r="A58" s="76"/>
      <c r="B58" s="284"/>
      <c r="C58" s="247" t="s">
        <v>387</v>
      </c>
      <c r="D58" s="440"/>
      <c r="E58" s="340">
        <v>495.07</v>
      </c>
      <c r="F58" s="337"/>
      <c r="G58" s="339">
        <f t="shared" ref="G58:G73" si="1">D58+E58+F58</f>
        <v>495.07</v>
      </c>
      <c r="H58" s="295"/>
      <c r="I58" s="478"/>
      <c r="J58" s="248"/>
      <c r="K58" s="248"/>
      <c r="L58" s="248"/>
      <c r="M58" s="248"/>
    </row>
    <row r="59" spans="1:17" s="69" customFormat="1" x14ac:dyDescent="0.2">
      <c r="A59" s="76"/>
      <c r="B59" s="284"/>
      <c r="C59" s="247" t="s">
        <v>388</v>
      </c>
      <c r="D59" s="440"/>
      <c r="E59" s="337">
        <v>416.95</v>
      </c>
      <c r="F59" s="337"/>
      <c r="G59" s="339">
        <f t="shared" si="1"/>
        <v>416.95</v>
      </c>
      <c r="H59" s="295"/>
      <c r="I59" s="478"/>
      <c r="J59" s="248"/>
      <c r="K59" s="248"/>
      <c r="L59" s="248"/>
      <c r="M59" s="248"/>
    </row>
    <row r="60" spans="1:17" s="69" customFormat="1" x14ac:dyDescent="0.2">
      <c r="A60" s="76"/>
      <c r="B60" s="284"/>
      <c r="C60" s="247" t="s">
        <v>389</v>
      </c>
      <c r="D60" s="440"/>
      <c r="E60" s="337">
        <v>100</v>
      </c>
      <c r="F60" s="337"/>
      <c r="G60" s="339">
        <f t="shared" si="1"/>
        <v>100</v>
      </c>
      <c r="H60" s="295"/>
      <c r="I60" s="478"/>
      <c r="J60" s="248"/>
      <c r="K60" s="248"/>
      <c r="L60" s="248"/>
      <c r="M60" s="248"/>
    </row>
    <row r="61" spans="1:17" s="69" customFormat="1" x14ac:dyDescent="0.2">
      <c r="A61" s="76"/>
      <c r="B61" s="284"/>
      <c r="C61" s="247" t="s">
        <v>390</v>
      </c>
      <c r="D61" s="440"/>
      <c r="E61" s="337">
        <v>50</v>
      </c>
      <c r="F61" s="337"/>
      <c r="G61" s="339">
        <f t="shared" si="1"/>
        <v>50</v>
      </c>
      <c r="H61" s="295"/>
      <c r="I61" s="478"/>
      <c r="J61" s="248"/>
      <c r="K61" s="248"/>
      <c r="L61" s="248"/>
      <c r="M61" s="248"/>
    </row>
    <row r="62" spans="1:17" s="69" customFormat="1" x14ac:dyDescent="0.2">
      <c r="A62" s="76"/>
      <c r="B62" s="284"/>
      <c r="C62" s="247" t="s">
        <v>391</v>
      </c>
      <c r="D62" s="440">
        <v>50</v>
      </c>
      <c r="E62" s="337">
        <v>837.62</v>
      </c>
      <c r="F62" s="337"/>
      <c r="G62" s="339">
        <f t="shared" si="1"/>
        <v>887.62</v>
      </c>
      <c r="H62" s="295"/>
      <c r="I62" s="478"/>
      <c r="J62" s="248"/>
      <c r="K62" s="248"/>
      <c r="L62" s="248"/>
      <c r="M62" s="248"/>
    </row>
    <row r="63" spans="1:17" s="69" customFormat="1" x14ac:dyDescent="0.2">
      <c r="A63" s="76"/>
      <c r="B63" s="284"/>
      <c r="C63" s="247" t="s">
        <v>392</v>
      </c>
      <c r="D63" s="440"/>
      <c r="E63" s="337">
        <v>35</v>
      </c>
      <c r="F63" s="337"/>
      <c r="G63" s="339">
        <f t="shared" si="1"/>
        <v>35</v>
      </c>
      <c r="H63" s="295"/>
      <c r="I63" s="478"/>
      <c r="J63" s="248"/>
      <c r="K63" s="248"/>
      <c r="L63" s="248"/>
      <c r="M63" s="248"/>
    </row>
    <row r="64" spans="1:17" s="69" customFormat="1" x14ac:dyDescent="0.2">
      <c r="A64" s="76"/>
      <c r="B64" s="284"/>
      <c r="C64" s="247" t="s">
        <v>393</v>
      </c>
      <c r="D64" s="440"/>
      <c r="E64" s="337">
        <v>135</v>
      </c>
      <c r="F64" s="337"/>
      <c r="G64" s="339">
        <f t="shared" si="1"/>
        <v>135</v>
      </c>
      <c r="H64" s="295"/>
      <c r="I64" s="478"/>
      <c r="J64" s="248"/>
      <c r="K64" s="248"/>
      <c r="L64" s="248"/>
      <c r="M64" s="248"/>
    </row>
    <row r="65" spans="1:17" s="69" customFormat="1" x14ac:dyDescent="0.2">
      <c r="A65" s="76"/>
      <c r="B65" s="284"/>
      <c r="C65" s="247" t="s">
        <v>394</v>
      </c>
      <c r="D65" s="440"/>
      <c r="E65" s="337">
        <v>15</v>
      </c>
      <c r="F65" s="337"/>
      <c r="G65" s="339">
        <f t="shared" si="1"/>
        <v>15</v>
      </c>
      <c r="H65" s="295"/>
      <c r="I65" s="478"/>
      <c r="J65" s="248"/>
      <c r="K65" s="248"/>
      <c r="L65" s="248"/>
      <c r="M65" s="248"/>
    </row>
    <row r="66" spans="1:17" s="69" customFormat="1" x14ac:dyDescent="0.2">
      <c r="A66" s="76"/>
      <c r="B66" s="284"/>
      <c r="C66" s="247" t="s">
        <v>395</v>
      </c>
      <c r="D66" s="440">
        <v>535.59</v>
      </c>
      <c r="E66" s="337">
        <v>2415.59</v>
      </c>
      <c r="F66" s="337"/>
      <c r="G66" s="339">
        <f t="shared" si="1"/>
        <v>2951.1800000000003</v>
      </c>
      <c r="H66" s="295"/>
      <c r="I66" s="478"/>
      <c r="J66" s="248"/>
      <c r="K66" s="248"/>
      <c r="L66" s="248"/>
      <c r="M66" s="248"/>
    </row>
    <row r="67" spans="1:17" s="69" customFormat="1" x14ac:dyDescent="0.2">
      <c r="A67" s="76"/>
      <c r="B67" s="284"/>
      <c r="C67" s="247" t="s">
        <v>396</v>
      </c>
      <c r="D67" s="440"/>
      <c r="E67" s="337"/>
      <c r="F67" s="337"/>
      <c r="G67" s="339">
        <f t="shared" si="1"/>
        <v>0</v>
      </c>
      <c r="H67" s="295"/>
      <c r="I67" s="478"/>
      <c r="J67" s="248"/>
      <c r="K67" s="248"/>
      <c r="L67" s="248"/>
      <c r="M67" s="248"/>
    </row>
    <row r="68" spans="1:17" s="69" customFormat="1" x14ac:dyDescent="0.2">
      <c r="A68" s="76"/>
      <c r="B68" s="284"/>
      <c r="C68" s="247" t="s">
        <v>397</v>
      </c>
      <c r="D68" s="440"/>
      <c r="E68" s="337">
        <v>333.79</v>
      </c>
      <c r="F68" s="337"/>
      <c r="G68" s="339">
        <f t="shared" si="1"/>
        <v>333.79</v>
      </c>
      <c r="H68" s="295"/>
      <c r="I68" s="478"/>
      <c r="J68" s="248"/>
      <c r="K68" s="248"/>
      <c r="L68" s="248"/>
      <c r="M68" s="248"/>
    </row>
    <row r="69" spans="1:17" s="69" customFormat="1" x14ac:dyDescent="0.2">
      <c r="A69" s="76"/>
      <c r="B69" s="284"/>
      <c r="C69" s="247" t="s">
        <v>350</v>
      </c>
      <c r="D69" s="440"/>
      <c r="E69" s="337">
        <v>132</v>
      </c>
      <c r="F69" s="337"/>
      <c r="G69" s="339">
        <f t="shared" si="1"/>
        <v>132</v>
      </c>
      <c r="H69" s="295"/>
      <c r="I69" s="478"/>
      <c r="J69" s="248"/>
      <c r="K69" s="248"/>
      <c r="L69" s="248"/>
      <c r="M69" s="248"/>
    </row>
    <row r="70" spans="1:17" s="69" customFormat="1" x14ac:dyDescent="0.2">
      <c r="A70" s="76"/>
      <c r="B70" s="284"/>
      <c r="C70" s="247" t="s">
        <v>398</v>
      </c>
      <c r="D70" s="440"/>
      <c r="E70" s="337">
        <v>109.93</v>
      </c>
      <c r="F70" s="337"/>
      <c r="G70" s="339">
        <f t="shared" si="1"/>
        <v>109.93</v>
      </c>
      <c r="H70" s="295"/>
      <c r="I70" s="478"/>
      <c r="J70" s="248"/>
      <c r="K70" s="248"/>
      <c r="L70" s="248"/>
      <c r="M70" s="248"/>
    </row>
    <row r="71" spans="1:17" s="69" customFormat="1" x14ac:dyDescent="0.2">
      <c r="A71" s="76"/>
      <c r="B71" s="284"/>
      <c r="C71" s="247" t="s">
        <v>399</v>
      </c>
      <c r="D71" s="440"/>
      <c r="E71" s="337">
        <v>198.5</v>
      </c>
      <c r="F71" s="337"/>
      <c r="G71" s="339">
        <f t="shared" si="1"/>
        <v>198.5</v>
      </c>
      <c r="H71" s="295"/>
      <c r="I71" s="478"/>
      <c r="J71" s="248"/>
      <c r="K71" s="248"/>
      <c r="L71" s="248"/>
      <c r="M71" s="248"/>
    </row>
    <row r="72" spans="1:17" s="69" customFormat="1" x14ac:dyDescent="0.2">
      <c r="A72" s="76"/>
      <c r="B72" s="284"/>
      <c r="C72" s="247" t="s">
        <v>400</v>
      </c>
      <c r="D72" s="440">
        <v>1217.52</v>
      </c>
      <c r="E72" s="337"/>
      <c r="F72" s="337"/>
      <c r="G72" s="339">
        <f t="shared" si="1"/>
        <v>1217.52</v>
      </c>
      <c r="H72" s="295"/>
      <c r="I72" s="478"/>
      <c r="J72" s="248"/>
      <c r="K72" s="248"/>
      <c r="L72" s="248"/>
      <c r="M72" s="248"/>
    </row>
    <row r="73" spans="1:17" s="69" customFormat="1" x14ac:dyDescent="0.2">
      <c r="A73" s="76"/>
      <c r="B73" s="284"/>
      <c r="C73" s="247" t="s">
        <v>401</v>
      </c>
      <c r="D73" s="440"/>
      <c r="E73" s="337">
        <v>13.02</v>
      </c>
      <c r="F73" s="337"/>
      <c r="G73" s="339">
        <f t="shared" si="1"/>
        <v>13.02</v>
      </c>
      <c r="H73" s="295"/>
      <c r="I73" s="478"/>
      <c r="J73" s="248"/>
      <c r="K73" s="248"/>
      <c r="L73" s="248"/>
      <c r="M73" s="248"/>
    </row>
    <row r="74" spans="1:17" s="69" customFormat="1" x14ac:dyDescent="0.2">
      <c r="A74" s="76"/>
      <c r="B74" s="405"/>
      <c r="C74" s="407"/>
      <c r="D74" s="337"/>
      <c r="E74" s="337"/>
      <c r="F74" s="337"/>
      <c r="G74" s="339"/>
      <c r="H74" s="295"/>
      <c r="I74" s="478"/>
      <c r="J74" s="248"/>
      <c r="K74" s="248"/>
      <c r="L74" s="248"/>
      <c r="M74" s="248"/>
    </row>
    <row r="75" spans="1:17" s="69" customFormat="1" x14ac:dyDescent="0.2">
      <c r="A75" s="76"/>
      <c r="B75" s="284" t="s">
        <v>341</v>
      </c>
      <c r="C75" s="247" t="s">
        <v>402</v>
      </c>
      <c r="D75" s="440"/>
      <c r="E75" s="337">
        <v>1487.23</v>
      </c>
      <c r="F75" s="337"/>
      <c r="G75" s="339">
        <f t="shared" ref="G75:G77" si="2">D75+E75+F75</f>
        <v>1487.23</v>
      </c>
      <c r="H75" s="295"/>
      <c r="I75" s="478"/>
      <c r="J75" s="248"/>
      <c r="K75" s="248"/>
      <c r="L75" s="248"/>
      <c r="M75" s="248"/>
    </row>
    <row r="76" spans="1:17" s="69" customFormat="1" x14ac:dyDescent="0.2">
      <c r="A76" s="76"/>
      <c r="B76" s="93" t="s">
        <v>373</v>
      </c>
      <c r="C76" s="247" t="s">
        <v>403</v>
      </c>
      <c r="D76" s="440"/>
      <c r="E76" s="337">
        <v>1764.5</v>
      </c>
      <c r="F76" s="337"/>
      <c r="G76" s="339">
        <f t="shared" si="2"/>
        <v>1764.5</v>
      </c>
      <c r="H76" s="295"/>
      <c r="I76" s="478"/>
      <c r="J76" s="248"/>
      <c r="K76" s="248"/>
      <c r="L76" s="248"/>
      <c r="M76" s="248"/>
    </row>
    <row r="77" spans="1:17" s="69" customFormat="1" ht="13.5" thickBot="1" x14ac:dyDescent="0.25">
      <c r="A77" s="76"/>
      <c r="B77" s="284"/>
      <c r="C77" s="146" t="s">
        <v>351</v>
      </c>
      <c r="D77" s="441"/>
      <c r="E77" s="436">
        <v>602.83000000000004</v>
      </c>
      <c r="F77" s="436"/>
      <c r="G77" s="442">
        <f t="shared" si="2"/>
        <v>602.83000000000004</v>
      </c>
      <c r="H77" s="295"/>
      <c r="I77" s="478"/>
      <c r="J77" s="248"/>
      <c r="K77" s="248"/>
      <c r="L77" s="248"/>
      <c r="M77" s="248"/>
    </row>
    <row r="78" spans="1:17" s="69" customFormat="1" ht="13.5" thickBot="1" x14ac:dyDescent="0.25">
      <c r="A78" s="76"/>
      <c r="B78" s="117" t="s">
        <v>5</v>
      </c>
      <c r="C78" s="103"/>
      <c r="D78" s="443">
        <v>24415.45</v>
      </c>
      <c r="E78" s="443">
        <v>9490.4200000000019</v>
      </c>
      <c r="F78" s="342">
        <v>0</v>
      </c>
      <c r="G78" s="343">
        <v>33905.870000000003</v>
      </c>
      <c r="H78" s="248"/>
      <c r="I78" s="478"/>
      <c r="J78" s="248"/>
      <c r="K78" s="248"/>
      <c r="L78" s="248"/>
      <c r="M78" s="248"/>
      <c r="Q78" s="481"/>
    </row>
    <row r="79" spans="1:17" s="69" customFormat="1" x14ac:dyDescent="0.2">
      <c r="A79" s="76"/>
      <c r="B79"/>
      <c r="C79"/>
      <c r="D79"/>
      <c r="E79"/>
      <c r="F79"/>
      <c r="G79"/>
      <c r="H79"/>
      <c r="I79"/>
      <c r="J79"/>
      <c r="K79"/>
      <c r="L79"/>
      <c r="M79"/>
    </row>
    <row r="80" spans="1:17" s="69" customFormat="1" x14ac:dyDescent="0.2">
      <c r="A80" s="76"/>
      <c r="C80"/>
      <c r="D80"/>
      <c r="E80"/>
      <c r="F80"/>
      <c r="G80"/>
      <c r="H80"/>
      <c r="I80"/>
      <c r="J80"/>
      <c r="K80"/>
      <c r="L80"/>
      <c r="M80"/>
    </row>
    <row r="81" spans="1:13" s="69" customFormat="1" ht="13.5" thickBot="1" x14ac:dyDescent="0.25">
      <c r="A81" s="76" t="s">
        <v>303</v>
      </c>
      <c r="B81" s="13" t="s">
        <v>404</v>
      </c>
      <c r="C81"/>
      <c r="D81"/>
      <c r="E81"/>
      <c r="F81"/>
      <c r="G81"/>
      <c r="H81"/>
      <c r="I81"/>
      <c r="J81"/>
      <c r="K81"/>
      <c r="L81"/>
      <c r="M81"/>
    </row>
    <row r="82" spans="1:13" s="69" customFormat="1" ht="39" thickBot="1" x14ac:dyDescent="0.25">
      <c r="A82" s="76"/>
      <c r="B82"/>
      <c r="D82" s="408" t="s">
        <v>339</v>
      </c>
      <c r="E82" s="565" t="s">
        <v>426</v>
      </c>
      <c r="F82"/>
      <c r="G82"/>
      <c r="H82"/>
      <c r="I82"/>
      <c r="J82"/>
      <c r="K82"/>
      <c r="L82"/>
      <c r="M82"/>
    </row>
    <row r="83" spans="1:13" s="261" customFormat="1" ht="12" customHeight="1" x14ac:dyDescent="0.2">
      <c r="A83" s="260"/>
      <c r="B83" s="566" t="s">
        <v>278</v>
      </c>
      <c r="C83" s="567"/>
      <c r="D83" s="575">
        <v>495.25</v>
      </c>
      <c r="E83" s="579">
        <f t="shared" ref="E83:E106" si="3">D83/$D$107</f>
        <v>2.1569233253716982E-2</v>
      </c>
      <c r="F83" s="258"/>
      <c r="H83" s="258"/>
      <c r="I83" s="258"/>
      <c r="J83" s="258"/>
      <c r="K83" s="258"/>
      <c r="L83" s="258"/>
      <c r="M83" s="258"/>
    </row>
    <row r="84" spans="1:13" s="261" customFormat="1" ht="12" customHeight="1" x14ac:dyDescent="0.2">
      <c r="A84" s="260"/>
      <c r="B84" s="568" t="s">
        <v>279</v>
      </c>
      <c r="C84" s="569"/>
      <c r="D84" s="576">
        <v>998.745</v>
      </c>
      <c r="E84" s="580">
        <f t="shared" si="3"/>
        <v>4.3497554499714423E-2</v>
      </c>
      <c r="F84" s="258"/>
      <c r="G84" s="258"/>
      <c r="H84" s="258"/>
      <c r="I84" s="258"/>
      <c r="J84" s="258"/>
      <c r="K84" s="258"/>
      <c r="L84" s="258"/>
      <c r="M84" s="258"/>
    </row>
    <row r="85" spans="1:13" s="261" customFormat="1" ht="12" customHeight="1" x14ac:dyDescent="0.2">
      <c r="A85" s="260"/>
      <c r="B85" s="568" t="s">
        <v>280</v>
      </c>
      <c r="C85" s="569"/>
      <c r="D85" s="576">
        <v>295.40699999999998</v>
      </c>
      <c r="E85" s="580">
        <f t="shared" si="3"/>
        <v>1.2865628445796612E-2</v>
      </c>
      <c r="F85" s="258"/>
      <c r="G85" s="258"/>
      <c r="H85" s="258"/>
      <c r="I85" s="258"/>
      <c r="J85" s="258"/>
      <c r="K85" s="258"/>
      <c r="L85" s="258"/>
      <c r="M85" s="258"/>
    </row>
    <row r="86" spans="1:13" s="261" customFormat="1" ht="12" customHeight="1" x14ac:dyDescent="0.2">
      <c r="A86" s="260"/>
      <c r="B86" s="568" t="s">
        <v>281</v>
      </c>
      <c r="C86" s="569"/>
      <c r="D86" s="576">
        <v>393.11900000000003</v>
      </c>
      <c r="E86" s="580">
        <f t="shared" si="3"/>
        <v>1.712120223617964E-2</v>
      </c>
      <c r="F86" s="258"/>
      <c r="G86" s="258"/>
      <c r="H86" s="258"/>
      <c r="I86" s="258"/>
      <c r="J86" s="258"/>
      <c r="K86" s="258"/>
      <c r="L86" s="258"/>
      <c r="M86" s="258"/>
    </row>
    <row r="87" spans="1:13" s="261" customFormat="1" ht="12" customHeight="1" x14ac:dyDescent="0.2">
      <c r="A87" s="260"/>
      <c r="B87" s="568" t="s">
        <v>282</v>
      </c>
      <c r="C87" s="569"/>
      <c r="D87" s="576">
        <v>494.5</v>
      </c>
      <c r="E87" s="580">
        <f t="shared" si="3"/>
        <v>2.1536569094322156E-2</v>
      </c>
      <c r="F87" s="570"/>
      <c r="G87" s="570"/>
      <c r="H87" s="570"/>
      <c r="I87" s="258"/>
      <c r="J87" s="258"/>
      <c r="K87" s="570"/>
      <c r="L87" s="570"/>
      <c r="M87" s="570"/>
    </row>
    <row r="88" spans="1:13" s="261" customFormat="1" ht="12" customHeight="1" x14ac:dyDescent="0.2">
      <c r="A88" s="260"/>
      <c r="B88" s="568" t="s">
        <v>283</v>
      </c>
      <c r="C88" s="569"/>
      <c r="D88" s="576">
        <v>532.73</v>
      </c>
      <c r="E88" s="580">
        <f t="shared" si="3"/>
        <v>2.3201570179207771E-2</v>
      </c>
      <c r="F88" s="258"/>
      <c r="G88" s="258"/>
      <c r="H88" s="258"/>
      <c r="I88" s="258"/>
      <c r="J88" s="258"/>
      <c r="K88" s="258"/>
      <c r="L88" s="258"/>
      <c r="M88" s="258"/>
    </row>
    <row r="89" spans="1:13" s="261" customFormat="1" ht="12" customHeight="1" x14ac:dyDescent="0.2">
      <c r="A89" s="260"/>
      <c r="B89" s="568" t="s">
        <v>284</v>
      </c>
      <c r="C89" s="569"/>
      <c r="D89" s="576">
        <v>988.971</v>
      </c>
      <c r="E89" s="580">
        <f t="shared" si="3"/>
        <v>4.3071875174481043E-2</v>
      </c>
      <c r="F89" s="258"/>
      <c r="G89" s="258"/>
      <c r="H89" s="258"/>
      <c r="I89" s="258"/>
      <c r="J89" s="258"/>
      <c r="K89" s="258"/>
      <c r="L89" s="258"/>
      <c r="M89" s="258"/>
    </row>
    <row r="90" spans="1:13" s="261" customFormat="1" ht="12" customHeight="1" x14ac:dyDescent="0.2">
      <c r="A90" s="260"/>
      <c r="B90" s="568" t="s">
        <v>285</v>
      </c>
      <c r="C90" s="569"/>
      <c r="D90" s="576">
        <v>559.02099999999996</v>
      </c>
      <c r="E90" s="580">
        <f t="shared" si="3"/>
        <v>2.4346601398740272E-2</v>
      </c>
      <c r="F90" s="258"/>
      <c r="G90" s="258"/>
      <c r="H90" s="258"/>
      <c r="I90" s="258"/>
      <c r="J90" s="258"/>
      <c r="K90" s="258"/>
      <c r="L90" s="258"/>
      <c r="M90" s="258"/>
    </row>
    <row r="91" spans="1:13" s="261" customFormat="1" ht="12" customHeight="1" x14ac:dyDescent="0.2">
      <c r="A91" s="260"/>
      <c r="B91" s="568" t="s">
        <v>286</v>
      </c>
      <c r="C91" s="569"/>
      <c r="D91" s="576">
        <v>39.783999999999999</v>
      </c>
      <c r="E91" s="580">
        <f t="shared" si="3"/>
        <v>1.732681223151694E-3</v>
      </c>
      <c r="F91" s="258"/>
      <c r="G91" s="258"/>
      <c r="H91" s="258"/>
      <c r="I91" s="258"/>
      <c r="J91" s="258"/>
      <c r="K91" s="258"/>
      <c r="L91" s="258"/>
      <c r="M91" s="258"/>
    </row>
    <row r="92" spans="1:13" s="261" customFormat="1" ht="12" customHeight="1" x14ac:dyDescent="0.2">
      <c r="A92" s="260"/>
      <c r="B92" s="568" t="s">
        <v>287</v>
      </c>
      <c r="C92" s="569"/>
      <c r="D92" s="576">
        <v>648.33000000000004</v>
      </c>
      <c r="E92" s="580">
        <f t="shared" si="3"/>
        <v>2.8236205947263667E-2</v>
      </c>
      <c r="F92" s="258"/>
      <c r="G92" s="258"/>
      <c r="H92" s="258"/>
      <c r="I92" s="258"/>
      <c r="J92" s="258"/>
      <c r="K92" s="258"/>
      <c r="L92" s="258"/>
      <c r="M92" s="258"/>
    </row>
    <row r="93" spans="1:13" s="261" customFormat="1" ht="12" customHeight="1" x14ac:dyDescent="0.2">
      <c r="A93" s="260"/>
      <c r="B93" s="568" t="s">
        <v>288</v>
      </c>
      <c r="C93" s="569"/>
      <c r="D93" s="576">
        <v>834.29200000000003</v>
      </c>
      <c r="E93" s="580">
        <f t="shared" si="3"/>
        <v>3.6335262493104592E-2</v>
      </c>
      <c r="F93" s="258"/>
      <c r="G93" s="258"/>
      <c r="H93" s="258"/>
      <c r="I93" s="258"/>
      <c r="J93" s="258"/>
      <c r="K93" s="258"/>
      <c r="L93" s="258"/>
      <c r="M93" s="258"/>
    </row>
    <row r="94" spans="1:13" s="261" customFormat="1" ht="12" customHeight="1" x14ac:dyDescent="0.2">
      <c r="A94" s="260"/>
      <c r="B94" s="568" t="s">
        <v>289</v>
      </c>
      <c r="C94" s="569"/>
      <c r="D94" s="576">
        <v>3900.529</v>
      </c>
      <c r="E94" s="580">
        <f t="shared" si="3"/>
        <v>0.16987666797352335</v>
      </c>
      <c r="F94" s="258"/>
      <c r="G94" s="258"/>
      <c r="H94" s="258"/>
      <c r="I94" s="258"/>
      <c r="J94" s="258"/>
      <c r="K94" s="258"/>
      <c r="L94" s="258"/>
      <c r="M94" s="258"/>
    </row>
    <row r="95" spans="1:13" s="261" customFormat="1" ht="12" customHeight="1" x14ac:dyDescent="0.2">
      <c r="A95" s="260"/>
      <c r="B95" s="568" t="s">
        <v>290</v>
      </c>
      <c r="C95" s="569"/>
      <c r="D95" s="576">
        <v>1302.076</v>
      </c>
      <c r="E95" s="580">
        <f t="shared" si="3"/>
        <v>5.6708290677570508E-2</v>
      </c>
      <c r="F95" s="258"/>
      <c r="G95" s="258"/>
      <c r="H95" s="258"/>
      <c r="I95" s="258"/>
      <c r="J95" s="258"/>
      <c r="K95" s="258"/>
      <c r="L95" s="258"/>
      <c r="M95" s="258"/>
    </row>
    <row r="96" spans="1:13" s="261" customFormat="1" ht="12" customHeight="1" x14ac:dyDescent="0.2">
      <c r="A96" s="260"/>
      <c r="B96" s="568" t="s">
        <v>291</v>
      </c>
      <c r="C96" s="569"/>
      <c r="D96" s="576">
        <v>140.19300000000001</v>
      </c>
      <c r="E96" s="580">
        <f t="shared" si="3"/>
        <v>6.1057153307185162E-3</v>
      </c>
      <c r="F96" s="258"/>
      <c r="G96" s="258"/>
      <c r="H96" s="258"/>
      <c r="I96" s="258"/>
      <c r="J96" s="258"/>
      <c r="K96" s="258"/>
      <c r="L96" s="258"/>
      <c r="M96" s="258"/>
    </row>
    <row r="97" spans="1:13" s="261" customFormat="1" ht="12" customHeight="1" x14ac:dyDescent="0.2">
      <c r="A97" s="260"/>
      <c r="B97" s="568" t="s">
        <v>292</v>
      </c>
      <c r="C97" s="569"/>
      <c r="D97" s="576">
        <v>860.875</v>
      </c>
      <c r="E97" s="580">
        <f t="shared" si="3"/>
        <v>3.7493010958694811E-2</v>
      </c>
      <c r="F97" s="258"/>
      <c r="G97" s="258"/>
      <c r="H97" s="258"/>
      <c r="I97" s="258"/>
      <c r="J97" s="258"/>
      <c r="K97" s="258"/>
      <c r="L97" s="258"/>
      <c r="M97" s="258"/>
    </row>
    <row r="98" spans="1:13" s="261" customFormat="1" ht="12" customHeight="1" x14ac:dyDescent="0.2">
      <c r="A98" s="260"/>
      <c r="B98" s="568" t="s">
        <v>293</v>
      </c>
      <c r="C98" s="569"/>
      <c r="D98" s="576">
        <v>729.38300000000004</v>
      </c>
      <c r="E98" s="580">
        <f t="shared" si="3"/>
        <v>3.1766243429168811E-2</v>
      </c>
      <c r="F98" s="258"/>
      <c r="G98" s="258"/>
      <c r="H98" s="258"/>
      <c r="I98" s="258"/>
      <c r="J98" s="258"/>
      <c r="K98" s="258"/>
      <c r="L98" s="258"/>
      <c r="M98" s="258"/>
    </row>
    <row r="99" spans="1:13" s="261" customFormat="1" ht="12" customHeight="1" x14ac:dyDescent="0.2">
      <c r="A99" s="260"/>
      <c r="B99" s="568" t="s">
        <v>294</v>
      </c>
      <c r="C99" s="569"/>
      <c r="D99" s="576">
        <v>1882.0309999999999</v>
      </c>
      <c r="E99" s="580">
        <f t="shared" si="3"/>
        <v>8.1966614093339177E-2</v>
      </c>
      <c r="F99" s="258"/>
      <c r="G99" s="258"/>
      <c r="H99" s="258"/>
      <c r="I99" s="258"/>
      <c r="J99" s="258"/>
      <c r="K99" s="258"/>
      <c r="L99" s="258"/>
      <c r="M99" s="258"/>
    </row>
    <row r="100" spans="1:13" s="261" customFormat="1" ht="12" customHeight="1" x14ac:dyDescent="0.2">
      <c r="A100" s="260"/>
      <c r="B100" s="568" t="s">
        <v>295</v>
      </c>
      <c r="C100" s="569"/>
      <c r="D100" s="576">
        <v>1086.364</v>
      </c>
      <c r="E100" s="580">
        <f t="shared" si="3"/>
        <v>4.7313555809068139E-2</v>
      </c>
      <c r="F100" s="258"/>
      <c r="G100" s="258"/>
      <c r="H100" s="258"/>
      <c r="I100" s="258"/>
      <c r="J100" s="258"/>
      <c r="K100" s="258"/>
      <c r="L100" s="258"/>
      <c r="M100" s="258"/>
    </row>
    <row r="101" spans="1:13" s="261" customFormat="1" ht="12" customHeight="1" x14ac:dyDescent="0.2">
      <c r="A101" s="260"/>
      <c r="B101" s="568" t="s">
        <v>296</v>
      </c>
      <c r="C101" s="569"/>
      <c r="D101" s="576">
        <v>530.14</v>
      </c>
      <c r="E101" s="580">
        <f t="shared" si="3"/>
        <v>2.3088769948764302E-2</v>
      </c>
      <c r="F101" s="258"/>
      <c r="G101" s="258"/>
      <c r="H101" s="258"/>
      <c r="I101" s="258"/>
      <c r="J101" s="258"/>
      <c r="K101" s="258"/>
      <c r="L101" s="258"/>
      <c r="M101" s="258"/>
    </row>
    <row r="102" spans="1:13" s="261" customFormat="1" ht="12" customHeight="1" x14ac:dyDescent="0.2">
      <c r="A102" s="260"/>
      <c r="B102" s="568" t="s">
        <v>297</v>
      </c>
      <c r="C102" s="569"/>
      <c r="D102" s="576">
        <v>515.4</v>
      </c>
      <c r="E102" s="580">
        <f t="shared" si="3"/>
        <v>2.2446810336124647E-2</v>
      </c>
      <c r="F102" s="258"/>
      <c r="G102" s="258"/>
      <c r="H102" s="258"/>
      <c r="I102" s="258"/>
      <c r="J102" s="258"/>
      <c r="K102" s="258"/>
      <c r="L102" s="258"/>
      <c r="M102" s="258"/>
    </row>
    <row r="103" spans="1:13" s="261" customFormat="1" ht="12" customHeight="1" x14ac:dyDescent="0.2">
      <c r="A103" s="260"/>
      <c r="B103" s="568" t="s">
        <v>298</v>
      </c>
      <c r="C103" s="569"/>
      <c r="D103" s="576">
        <v>2096.0210000000002</v>
      </c>
      <c r="E103" s="580">
        <f t="shared" si="3"/>
        <v>9.1286352051871023E-2</v>
      </c>
      <c r="F103" s="258"/>
      <c r="G103" s="258"/>
      <c r="H103" s="258"/>
      <c r="I103" s="258"/>
      <c r="J103" s="258"/>
      <c r="K103" s="258"/>
      <c r="L103" s="258"/>
      <c r="M103" s="258"/>
    </row>
    <row r="104" spans="1:13" s="261" customFormat="1" ht="12" customHeight="1" x14ac:dyDescent="0.2">
      <c r="A104" s="260"/>
      <c r="B104" s="568" t="s">
        <v>299</v>
      </c>
      <c r="C104" s="569"/>
      <c r="D104" s="576">
        <v>2088.5839999999998</v>
      </c>
      <c r="E104" s="580">
        <f t="shared" si="3"/>
        <v>9.0962454247311919E-2</v>
      </c>
      <c r="F104" s="258"/>
      <c r="G104" s="258"/>
      <c r="H104" s="258"/>
      <c r="I104" s="258"/>
      <c r="J104" s="258"/>
      <c r="K104" s="258"/>
      <c r="L104" s="258"/>
      <c r="M104" s="258"/>
    </row>
    <row r="105" spans="1:13" s="261" customFormat="1" ht="12" customHeight="1" x14ac:dyDescent="0.2">
      <c r="A105" s="260"/>
      <c r="B105" s="568" t="s">
        <v>300</v>
      </c>
      <c r="C105" s="569"/>
      <c r="D105" s="576">
        <v>34.229999999999997</v>
      </c>
      <c r="E105" s="580">
        <f t="shared" si="3"/>
        <v>1.4907922347798732E-3</v>
      </c>
      <c r="F105" s="258"/>
      <c r="G105" s="258"/>
      <c r="H105" s="258"/>
      <c r="I105" s="258"/>
      <c r="J105" s="258"/>
      <c r="K105" s="258"/>
      <c r="L105" s="258"/>
      <c r="M105" s="258"/>
    </row>
    <row r="106" spans="1:13" s="261" customFormat="1" ht="12" customHeight="1" thickBot="1" x14ac:dyDescent="0.25">
      <c r="A106" s="260"/>
      <c r="B106" s="571" t="s">
        <v>440</v>
      </c>
      <c r="C106" s="572"/>
      <c r="D106" s="577">
        <v>1514.971</v>
      </c>
      <c r="E106" s="580">
        <f t="shared" si="3"/>
        <v>6.5980338963385912E-2</v>
      </c>
      <c r="F106" s="258"/>
      <c r="G106" s="258"/>
      <c r="H106" s="258"/>
      <c r="I106" s="258"/>
      <c r="J106" s="258"/>
      <c r="K106" s="258"/>
      <c r="L106" s="258"/>
      <c r="M106" s="258"/>
    </row>
    <row r="107" spans="1:13" s="261" customFormat="1" ht="12" customHeight="1" thickBot="1" x14ac:dyDescent="0.25">
      <c r="A107" s="260"/>
      <c r="B107" s="573" t="s">
        <v>5</v>
      </c>
      <c r="C107" s="574"/>
      <c r="D107" s="578">
        <v>22960.946000000004</v>
      </c>
      <c r="E107" s="581">
        <f>SUM(E83:E106)</f>
        <v>0.99999999999999989</v>
      </c>
      <c r="F107" s="258"/>
      <c r="I107" s="258"/>
      <c r="J107" s="258"/>
      <c r="K107" s="258"/>
      <c r="L107" s="258"/>
      <c r="M107" s="258"/>
    </row>
    <row r="108" spans="1:13" s="69" customFormat="1" x14ac:dyDescent="0.2">
      <c r="A108" s="76"/>
      <c r="B108" s="501"/>
      <c r="C108" s="71"/>
    </row>
    <row r="109" spans="1:13" s="69" customFormat="1" x14ac:dyDescent="0.2">
      <c r="A109" s="76"/>
      <c r="B109" s="71"/>
      <c r="C109" s="71"/>
    </row>
    <row r="110" spans="1:13" x14ac:dyDescent="0.2">
      <c r="A110" s="76" t="s">
        <v>190</v>
      </c>
      <c r="B110" s="25" t="s">
        <v>188</v>
      </c>
    </row>
    <row r="111" spans="1:13" ht="13.5" thickBot="1" x14ac:dyDescent="0.25"/>
    <row r="112" spans="1:13" ht="39.75" customHeight="1" thickBot="1" x14ac:dyDescent="0.25">
      <c r="A112" s="76"/>
      <c r="C112" s="153" t="s">
        <v>374</v>
      </c>
      <c r="D112" s="19"/>
    </row>
    <row r="113" spans="1:6" x14ac:dyDescent="0.2">
      <c r="A113" s="76"/>
      <c r="B113" s="155" t="s">
        <v>134</v>
      </c>
      <c r="C113" s="415">
        <v>0.65</v>
      </c>
      <c r="D113" s="8"/>
    </row>
    <row r="114" spans="1:6" x14ac:dyDescent="0.2">
      <c r="A114" s="76"/>
      <c r="B114" s="174" t="s">
        <v>135</v>
      </c>
      <c r="C114" s="420"/>
      <c r="D114" s="8"/>
    </row>
    <row r="115" spans="1:6" x14ac:dyDescent="0.2">
      <c r="A115" s="76"/>
      <c r="B115" s="174" t="s">
        <v>136</v>
      </c>
      <c r="C115" s="384">
        <v>0.33200000000000002</v>
      </c>
      <c r="D115" s="8"/>
    </row>
    <row r="116" spans="1:6" x14ac:dyDescent="0.2">
      <c r="A116" s="76"/>
      <c r="B116" s="174" t="s">
        <v>137</v>
      </c>
      <c r="C116" s="420"/>
      <c r="D116" s="8"/>
    </row>
    <row r="117" spans="1:6" s="50" customFormat="1" x14ac:dyDescent="0.2">
      <c r="A117" s="76"/>
      <c r="B117" s="174" t="s">
        <v>92</v>
      </c>
      <c r="C117" s="420">
        <v>1.7999999999999999E-2</v>
      </c>
      <c r="D117" s="17"/>
    </row>
    <row r="118" spans="1:6" ht="13.5" thickBot="1" x14ac:dyDescent="0.25">
      <c r="A118" s="78"/>
      <c r="B118" s="147" t="s">
        <v>103</v>
      </c>
      <c r="C118" s="422"/>
      <c r="D118" s="17"/>
    </row>
    <row r="119" spans="1:6" x14ac:dyDescent="0.2">
      <c r="A119" s="78"/>
      <c r="B119" s="50"/>
      <c r="C119" s="50"/>
      <c r="D119" s="17"/>
      <c r="E119" s="71"/>
      <c r="F119" s="8"/>
    </row>
    <row r="120" spans="1:6" x14ac:dyDescent="0.2">
      <c r="A120" s="78"/>
      <c r="B120" s="50"/>
      <c r="C120" s="50"/>
      <c r="D120" s="17"/>
      <c r="E120" s="71"/>
      <c r="F120" s="8"/>
    </row>
    <row r="121" spans="1:6" x14ac:dyDescent="0.2">
      <c r="A121" s="76" t="s">
        <v>191</v>
      </c>
      <c r="B121" s="25" t="s">
        <v>184</v>
      </c>
    </row>
    <row r="122" spans="1:6" ht="13.5" thickBot="1" x14ac:dyDescent="0.25"/>
    <row r="123" spans="1:6" ht="38.25" customHeight="1" thickBot="1" x14ac:dyDescent="0.25">
      <c r="A123" s="76"/>
      <c r="B123" s="23"/>
      <c r="C123" s="153" t="s">
        <v>374</v>
      </c>
      <c r="D123" s="15"/>
    </row>
    <row r="124" spans="1:6" x14ac:dyDescent="0.2">
      <c r="A124" s="76"/>
      <c r="B124" s="155" t="s">
        <v>185</v>
      </c>
      <c r="C124" s="415">
        <v>0.82799999999999996</v>
      </c>
      <c r="D124" s="7"/>
    </row>
    <row r="125" spans="1:6" x14ac:dyDescent="0.2">
      <c r="A125" s="76"/>
      <c r="B125" s="174" t="s">
        <v>186</v>
      </c>
      <c r="C125" s="420">
        <v>7.5899999999999995E-2</v>
      </c>
      <c r="D125" s="7"/>
    </row>
    <row r="126" spans="1:6" x14ac:dyDescent="0.2">
      <c r="A126" s="76"/>
      <c r="B126" s="174" t="s">
        <v>187</v>
      </c>
      <c r="C126" s="384">
        <v>5.2600000000000001E-2</v>
      </c>
      <c r="D126" s="7"/>
    </row>
    <row r="127" spans="1:6" x14ac:dyDescent="0.2">
      <c r="A127" s="76"/>
      <c r="B127" s="227" t="s">
        <v>413</v>
      </c>
      <c r="C127" s="415">
        <v>3.7900000000000003E-2</v>
      </c>
      <c r="D127" s="8"/>
    </row>
    <row r="128" spans="1:6" ht="13.5" thickBot="1" x14ac:dyDescent="0.25">
      <c r="A128" s="76"/>
      <c r="B128" s="173" t="s">
        <v>92</v>
      </c>
      <c r="C128" s="472">
        <v>5.6000000000000008E-3</v>
      </c>
      <c r="D128" s="8"/>
    </row>
    <row r="129" spans="1:8" x14ac:dyDescent="0.2">
      <c r="A129" s="76"/>
    </row>
    <row r="130" spans="1:8" x14ac:dyDescent="0.2">
      <c r="A130" s="76"/>
    </row>
    <row r="131" spans="1:8" x14ac:dyDescent="0.2">
      <c r="A131" s="76" t="s">
        <v>192</v>
      </c>
      <c r="B131" s="25" t="s">
        <v>104</v>
      </c>
    </row>
    <row r="132" spans="1:8" ht="13.5" thickBot="1" x14ac:dyDescent="0.25">
      <c r="A132" s="76"/>
    </row>
    <row r="133" spans="1:8" ht="39.75" customHeight="1" thickBot="1" x14ac:dyDescent="0.25">
      <c r="A133" s="76"/>
      <c r="B133" s="23"/>
      <c r="C133" s="153" t="s">
        <v>374</v>
      </c>
      <c r="D133" s="15"/>
    </row>
    <row r="134" spans="1:8" x14ac:dyDescent="0.2">
      <c r="A134" s="76"/>
      <c r="B134" s="155" t="s">
        <v>63</v>
      </c>
      <c r="C134" s="415">
        <v>0.70760000000000001</v>
      </c>
      <c r="D134" s="7"/>
    </row>
    <row r="135" spans="1:8" x14ac:dyDescent="0.2">
      <c r="A135" s="76"/>
      <c r="B135" s="174" t="s">
        <v>65</v>
      </c>
      <c r="C135" s="420"/>
      <c r="D135" s="7"/>
    </row>
    <row r="136" spans="1:8" x14ac:dyDescent="0.2">
      <c r="A136" s="76"/>
      <c r="B136" s="174" t="s">
        <v>64</v>
      </c>
      <c r="C136" s="384">
        <v>0.29239999999999999</v>
      </c>
      <c r="D136" s="7"/>
    </row>
    <row r="137" spans="1:8" x14ac:dyDescent="0.2">
      <c r="A137" s="76"/>
      <c r="B137" s="227" t="s">
        <v>92</v>
      </c>
      <c r="C137" s="41"/>
      <c r="D137" s="8"/>
    </row>
    <row r="138" spans="1:8" ht="13.5" thickBot="1" x14ac:dyDescent="0.25">
      <c r="A138" s="76"/>
      <c r="B138" s="173" t="s">
        <v>103</v>
      </c>
      <c r="C138" s="33"/>
      <c r="D138" s="8"/>
    </row>
    <row r="139" spans="1:8" x14ac:dyDescent="0.2">
      <c r="A139" s="76"/>
    </row>
    <row r="140" spans="1:8" x14ac:dyDescent="0.2">
      <c r="A140" s="76"/>
      <c r="B140" s="8"/>
      <c r="C140" s="8"/>
      <c r="D140" s="8"/>
      <c r="E140" s="8"/>
      <c r="F140" s="8"/>
    </row>
    <row r="141" spans="1:8" x14ac:dyDescent="0.2">
      <c r="A141" s="76" t="s">
        <v>193</v>
      </c>
      <c r="B141" s="25" t="s">
        <v>433</v>
      </c>
      <c r="F141" s="8"/>
    </row>
    <row r="142" spans="1:8" ht="13.5" thickBot="1" x14ac:dyDescent="0.25">
      <c r="B142" s="25"/>
      <c r="F142" s="8"/>
    </row>
    <row r="143" spans="1:8" x14ac:dyDescent="0.2">
      <c r="A143" s="76"/>
      <c r="B143" s="86" t="s">
        <v>227</v>
      </c>
      <c r="C143" s="175"/>
      <c r="D143" s="299">
        <v>5190</v>
      </c>
      <c r="E143" s="8"/>
      <c r="H143" s="69"/>
    </row>
    <row r="144" spans="1:8" ht="13.5" thickBot="1" x14ac:dyDescent="0.25">
      <c r="A144" s="4"/>
      <c r="B144" s="97" t="s">
        <v>225</v>
      </c>
      <c r="C144" s="176"/>
      <c r="D144" s="296">
        <v>6532948</v>
      </c>
      <c r="E144" s="8"/>
    </row>
    <row r="145" spans="1:7" ht="13.5" thickBot="1" x14ac:dyDescent="0.25">
      <c r="A145" s="4"/>
      <c r="B145" s="48"/>
      <c r="C145" s="208"/>
      <c r="D145" s="60"/>
      <c r="E145" s="20"/>
    </row>
    <row r="146" spans="1:7" s="50" customFormat="1" ht="26.25" thickBot="1" x14ac:dyDescent="0.25">
      <c r="A146" s="78"/>
      <c r="B146" s="45"/>
      <c r="C146" s="382"/>
      <c r="D146" s="153" t="s">
        <v>198</v>
      </c>
      <c r="E146" s="20"/>
      <c r="F146" s="20"/>
      <c r="G146" s="20"/>
    </row>
    <row r="147" spans="1:7" x14ac:dyDescent="0.2">
      <c r="A147" s="4"/>
      <c r="B147" s="177" t="s">
        <v>147</v>
      </c>
      <c r="C147" s="178"/>
      <c r="D147" s="445">
        <v>5.2999999999999999E-2</v>
      </c>
      <c r="E147" s="293"/>
    </row>
    <row r="148" spans="1:7" ht="13.5" thickBot="1" x14ac:dyDescent="0.25">
      <c r="A148" s="4"/>
      <c r="B148" s="90" t="s">
        <v>148</v>
      </c>
      <c r="C148" s="91"/>
      <c r="D148" s="446">
        <v>7.5999999999999998E-2</v>
      </c>
      <c r="E148" s="293"/>
    </row>
    <row r="149" spans="1:7" x14ac:dyDescent="0.2">
      <c r="A149" s="4"/>
    </row>
    <row r="150" spans="1:7" ht="13.5" thickBot="1" x14ac:dyDescent="0.25">
      <c r="A150" s="4"/>
    </row>
    <row r="151" spans="1:7" ht="39" thickBot="1" x14ac:dyDescent="0.25">
      <c r="A151" s="4"/>
      <c r="B151" s="521" t="s">
        <v>467</v>
      </c>
      <c r="C151" s="560" t="s">
        <v>67</v>
      </c>
      <c r="D151" s="561" t="s">
        <v>13</v>
      </c>
      <c r="E151" s="527" t="s">
        <v>431</v>
      </c>
    </row>
    <row r="152" spans="1:7" x14ac:dyDescent="0.2">
      <c r="A152" s="4"/>
      <c r="B152" s="594" t="s">
        <v>469</v>
      </c>
      <c r="C152" s="536">
        <v>5427</v>
      </c>
      <c r="D152" s="537">
        <v>880.78899999999999</v>
      </c>
      <c r="E152" s="524">
        <v>1.0200000000000001E-2</v>
      </c>
    </row>
    <row r="153" spans="1:7" x14ac:dyDescent="0.2">
      <c r="A153" s="4"/>
      <c r="B153" s="593" t="s">
        <v>471</v>
      </c>
      <c r="C153" s="538">
        <v>2208</v>
      </c>
      <c r="D153" s="537">
        <v>1615.1790000000001</v>
      </c>
      <c r="E153" s="524">
        <v>1.8599999999999998E-2</v>
      </c>
    </row>
    <row r="154" spans="1:7" x14ac:dyDescent="0.2">
      <c r="A154" s="4"/>
      <c r="B154" s="592" t="s">
        <v>468</v>
      </c>
      <c r="C154" s="538">
        <v>3091</v>
      </c>
      <c r="D154" s="537">
        <v>7104.0420000000004</v>
      </c>
      <c r="E154" s="524">
        <v>8.1900000000000001E-2</v>
      </c>
    </row>
    <row r="155" spans="1:7" x14ac:dyDescent="0.2">
      <c r="A155" s="4"/>
      <c r="B155" s="592" t="s">
        <v>470</v>
      </c>
      <c r="C155" s="538">
        <v>503</v>
      </c>
      <c r="D155" s="537">
        <v>3611.9140000000002</v>
      </c>
      <c r="E155" s="524">
        <v>4.1599999999999998E-2</v>
      </c>
    </row>
    <row r="156" spans="1:7" x14ac:dyDescent="0.2">
      <c r="A156" s="4"/>
      <c r="B156" s="592" t="s">
        <v>472</v>
      </c>
      <c r="C156" s="538">
        <v>396</v>
      </c>
      <c r="D156" s="537">
        <v>8352.0679999999993</v>
      </c>
      <c r="E156" s="524">
        <v>9.6299999999999997E-2</v>
      </c>
    </row>
    <row r="157" spans="1:7" x14ac:dyDescent="0.2">
      <c r="A157" s="4"/>
      <c r="B157" s="592" t="s">
        <v>473</v>
      </c>
      <c r="C157" s="538">
        <v>57</v>
      </c>
      <c r="D157" s="537">
        <v>4189.5550000000003</v>
      </c>
      <c r="E157" s="525">
        <v>4.8300000000000003E-2</v>
      </c>
    </row>
    <row r="158" spans="1:7" ht="13.5" thickBot="1" x14ac:dyDescent="0.25">
      <c r="A158" s="4"/>
      <c r="B158" s="595" t="s">
        <v>474</v>
      </c>
      <c r="C158" s="545">
        <v>42</v>
      </c>
      <c r="D158" s="546">
        <v>8152</v>
      </c>
      <c r="E158" s="526">
        <v>9.4E-2</v>
      </c>
    </row>
    <row r="159" spans="1:7" ht="13.5" thickBot="1" x14ac:dyDescent="0.25">
      <c r="A159" s="4"/>
      <c r="B159" s="563" t="s">
        <v>14</v>
      </c>
      <c r="C159" s="547">
        <v>11724</v>
      </c>
      <c r="D159" s="548">
        <v>33905.546999999999</v>
      </c>
      <c r="E159" s="523">
        <v>0.39100000000000001</v>
      </c>
    </row>
    <row r="160" spans="1:7" x14ac:dyDescent="0.2">
      <c r="A160" s="4"/>
    </row>
    <row r="162" spans="1:13" x14ac:dyDescent="0.2">
      <c r="A162" t="s">
        <v>313</v>
      </c>
      <c r="B162" s="25" t="s">
        <v>228</v>
      </c>
      <c r="F162" s="8"/>
    </row>
    <row r="164" spans="1:13" ht="13.5" thickBot="1" x14ac:dyDescent="0.25"/>
    <row r="165" spans="1:13" ht="13.5" thickBot="1" x14ac:dyDescent="0.25">
      <c r="B165" s="33"/>
      <c r="C165" s="136" t="s">
        <v>14</v>
      </c>
      <c r="D165" s="137" t="s">
        <v>70</v>
      </c>
      <c r="E165" s="109" t="s">
        <v>71</v>
      </c>
    </row>
    <row r="166" spans="1:13" ht="13.5" thickBot="1" x14ac:dyDescent="0.25">
      <c r="B166" s="90" t="s">
        <v>13</v>
      </c>
      <c r="C166" s="360">
        <f>D166+E166</f>
        <v>0</v>
      </c>
      <c r="D166" s="352">
        <v>0</v>
      </c>
      <c r="E166" s="428">
        <f>SUM(D172:D184)</f>
        <v>0</v>
      </c>
    </row>
    <row r="167" spans="1:13" x14ac:dyDescent="0.2">
      <c r="B167" s="49"/>
      <c r="C167" s="17"/>
      <c r="D167" s="17"/>
      <c r="E167" s="61"/>
      <c r="F167" s="50"/>
    </row>
    <row r="168" spans="1:13" ht="13.5" thickBot="1" x14ac:dyDescent="0.25">
      <c r="A168" s="76"/>
      <c r="B168" s="13"/>
      <c r="F168" s="4"/>
    </row>
    <row r="169" spans="1:13" s="17" customFormat="1" x14ac:dyDescent="0.2">
      <c r="A169" s="81"/>
      <c r="B169" s="250" t="s">
        <v>342</v>
      </c>
      <c r="C169" s="256"/>
      <c r="D169" s="256"/>
      <c r="E169" s="256"/>
      <c r="F169" s="256"/>
      <c r="G169" s="256"/>
      <c r="H169" s="256"/>
      <c r="I169" s="256"/>
      <c r="J169" s="634"/>
      <c r="K169" s="635"/>
      <c r="L169" s="635"/>
      <c r="M169" s="636"/>
    </row>
    <row r="170" spans="1:13" ht="25.5" customHeight="1" x14ac:dyDescent="0.2">
      <c r="A170" s="76"/>
      <c r="B170" s="265" t="s">
        <v>1</v>
      </c>
      <c r="C170" s="264" t="s">
        <v>68</v>
      </c>
      <c r="D170" s="264" t="s">
        <v>339</v>
      </c>
      <c r="E170" s="266"/>
      <c r="F170" s="259" t="s">
        <v>69</v>
      </c>
      <c r="G170" s="262"/>
      <c r="H170" s="264" t="s">
        <v>139</v>
      </c>
      <c r="I170" s="264" t="s">
        <v>315</v>
      </c>
      <c r="J170" s="628" t="s">
        <v>72</v>
      </c>
      <c r="K170" s="629"/>
      <c r="L170" s="629"/>
      <c r="M170" s="630"/>
    </row>
    <row r="171" spans="1:13" x14ac:dyDescent="0.2">
      <c r="A171" s="76"/>
      <c r="B171" s="145"/>
      <c r="C171" s="263"/>
      <c r="D171" s="263"/>
      <c r="E171" s="210" t="s">
        <v>23</v>
      </c>
      <c r="F171" s="210" t="s">
        <v>21</v>
      </c>
      <c r="G171" s="210" t="s">
        <v>22</v>
      </c>
      <c r="H171" s="263"/>
      <c r="I171" s="263"/>
      <c r="J171" s="631"/>
      <c r="K171" s="632"/>
      <c r="L171" s="632"/>
      <c r="M171" s="633"/>
    </row>
    <row r="172" spans="1:13" ht="12.75" customHeight="1" x14ac:dyDescent="0.2">
      <c r="A172" s="76"/>
      <c r="B172" s="447"/>
      <c r="C172" s="303"/>
      <c r="D172" s="432"/>
      <c r="E172" s="432"/>
      <c r="F172" s="432"/>
      <c r="G172" s="432"/>
      <c r="H172" s="303"/>
      <c r="I172" s="301"/>
      <c r="J172" s="625"/>
      <c r="K172" s="626"/>
      <c r="L172" s="626"/>
      <c r="M172" s="627"/>
    </row>
    <row r="173" spans="1:13" ht="15.75" customHeight="1" x14ac:dyDescent="0.2">
      <c r="A173" s="76"/>
      <c r="B173" s="447"/>
      <c r="C173" s="305"/>
      <c r="D173" s="432"/>
      <c r="E173" s="432"/>
      <c r="F173" s="432"/>
      <c r="G173" s="432"/>
      <c r="H173" s="305"/>
      <c r="I173" s="306"/>
      <c r="J173" s="637"/>
      <c r="K173" s="626"/>
      <c r="L173" s="626"/>
      <c r="M173" s="627"/>
    </row>
    <row r="174" spans="1:13" ht="12.75" customHeight="1" x14ac:dyDescent="0.2">
      <c r="A174" s="76"/>
      <c r="B174" s="447"/>
      <c r="C174" s="303"/>
      <c r="D174" s="432"/>
      <c r="E174" s="432"/>
      <c r="F174" s="432"/>
      <c r="G174" s="432"/>
      <c r="H174" s="303"/>
      <c r="I174" s="304"/>
      <c r="J174" s="625"/>
      <c r="K174" s="626"/>
      <c r="L174" s="626"/>
      <c r="M174" s="627"/>
    </row>
    <row r="175" spans="1:13" ht="12.75" customHeight="1" x14ac:dyDescent="0.2">
      <c r="A175" s="76"/>
      <c r="B175" s="447"/>
      <c r="C175" s="303"/>
      <c r="D175" s="432"/>
      <c r="E175" s="432"/>
      <c r="F175" s="432"/>
      <c r="G175" s="432"/>
      <c r="H175" s="303"/>
      <c r="I175" s="301"/>
      <c r="J175" s="625"/>
      <c r="K175" s="626"/>
      <c r="L175" s="626"/>
      <c r="M175" s="627"/>
    </row>
    <row r="176" spans="1:13" x14ac:dyDescent="0.2">
      <c r="A176" s="76"/>
      <c r="B176" s="447"/>
      <c r="C176" s="303"/>
      <c r="D176" s="432"/>
      <c r="E176" s="432"/>
      <c r="F176" s="432"/>
      <c r="G176" s="432"/>
      <c r="H176" s="303"/>
      <c r="I176" s="304"/>
      <c r="J176" s="625"/>
      <c r="K176" s="626"/>
      <c r="L176" s="626"/>
      <c r="M176" s="627"/>
    </row>
    <row r="177" spans="1:13" x14ac:dyDescent="0.2">
      <c r="A177" s="76"/>
      <c r="B177" s="447"/>
      <c r="C177" s="303"/>
      <c r="D177" s="432"/>
      <c r="E177" s="432"/>
      <c r="F177" s="432"/>
      <c r="G177" s="432"/>
      <c r="H177" s="303"/>
      <c r="I177" s="304"/>
      <c r="J177" s="625"/>
      <c r="K177" s="626"/>
      <c r="L177" s="626"/>
      <c r="M177" s="627"/>
    </row>
    <row r="178" spans="1:13" x14ac:dyDescent="0.2">
      <c r="A178" s="76"/>
      <c r="B178" s="447"/>
      <c r="C178" s="303"/>
      <c r="D178" s="432"/>
      <c r="E178" s="432"/>
      <c r="F178" s="432"/>
      <c r="G178" s="432"/>
      <c r="H178" s="303"/>
      <c r="I178" s="301"/>
      <c r="J178" s="625"/>
      <c r="K178" s="626"/>
      <c r="L178" s="626"/>
      <c r="M178" s="627"/>
    </row>
    <row r="179" spans="1:13" ht="12.75" customHeight="1" x14ac:dyDescent="0.2">
      <c r="A179" s="76"/>
      <c r="B179" s="447"/>
      <c r="C179" s="303"/>
      <c r="D179" s="432"/>
      <c r="E179" s="432"/>
      <c r="F179" s="432"/>
      <c r="G179" s="432"/>
      <c r="H179" s="303"/>
      <c r="I179" s="304"/>
      <c r="J179" s="625"/>
      <c r="K179" s="626"/>
      <c r="L179" s="626"/>
      <c r="M179" s="627"/>
    </row>
    <row r="180" spans="1:13" ht="12.75" customHeight="1" x14ac:dyDescent="0.2">
      <c r="A180" s="76"/>
      <c r="B180" s="447"/>
      <c r="C180" s="303"/>
      <c r="D180" s="432"/>
      <c r="E180" s="432"/>
      <c r="F180" s="432"/>
      <c r="G180" s="432"/>
      <c r="H180" s="303"/>
      <c r="I180" s="304"/>
      <c r="J180" s="625"/>
      <c r="K180" s="626"/>
      <c r="L180" s="626"/>
      <c r="M180" s="627"/>
    </row>
    <row r="181" spans="1:13" ht="12.75" customHeight="1" x14ac:dyDescent="0.2">
      <c r="A181" s="76"/>
      <c r="B181" s="447"/>
      <c r="C181" s="303"/>
      <c r="D181" s="432"/>
      <c r="E181" s="432"/>
      <c r="F181" s="432"/>
      <c r="G181" s="432"/>
      <c r="H181" s="303"/>
      <c r="I181" s="304"/>
      <c r="J181" s="625"/>
      <c r="K181" s="626"/>
      <c r="L181" s="626"/>
      <c r="M181" s="627"/>
    </row>
    <row r="182" spans="1:13" ht="12.75" customHeight="1" x14ac:dyDescent="0.2">
      <c r="A182" s="76"/>
      <c r="B182" s="447"/>
      <c r="C182" s="303"/>
      <c r="D182" s="432"/>
      <c r="E182" s="432"/>
      <c r="F182" s="432"/>
      <c r="G182" s="432"/>
      <c r="H182" s="303"/>
      <c r="I182" s="304"/>
      <c r="J182" s="625"/>
      <c r="K182" s="626"/>
      <c r="L182" s="626"/>
      <c r="M182" s="627"/>
    </row>
    <row r="183" spans="1:13" ht="12.75" customHeight="1" x14ac:dyDescent="0.2">
      <c r="A183" s="76"/>
      <c r="B183" s="447"/>
      <c r="C183" s="303"/>
      <c r="D183" s="432"/>
      <c r="E183" s="432"/>
      <c r="F183" s="432"/>
      <c r="G183" s="432"/>
      <c r="H183" s="303"/>
      <c r="I183" s="304"/>
      <c r="J183" s="625"/>
      <c r="K183" s="626"/>
      <c r="L183" s="626"/>
      <c r="M183" s="627"/>
    </row>
    <row r="184" spans="1:13" ht="12.75" customHeight="1" x14ac:dyDescent="0.2">
      <c r="A184" s="76"/>
      <c r="B184" s="447"/>
      <c r="C184" s="303"/>
      <c r="D184" s="432"/>
      <c r="E184" s="432"/>
      <c r="F184" s="432"/>
      <c r="G184" s="432"/>
      <c r="H184" s="303"/>
      <c r="I184" s="304"/>
      <c r="J184" s="625"/>
      <c r="K184" s="626"/>
      <c r="L184" s="626"/>
      <c r="M184" s="627"/>
    </row>
    <row r="185" spans="1:13" ht="13.5" thickBot="1" x14ac:dyDescent="0.25">
      <c r="A185" s="76"/>
      <c r="B185" s="269"/>
      <c r="C185" s="270"/>
      <c r="D185" s="270"/>
      <c r="E185" s="270"/>
      <c r="F185" s="270"/>
      <c r="G185" s="270"/>
      <c r="H185" s="270"/>
      <c r="I185" s="270"/>
      <c r="J185" s="622"/>
      <c r="K185" s="623"/>
      <c r="L185" s="623"/>
      <c r="M185" s="624"/>
    </row>
    <row r="186" spans="1:13" x14ac:dyDescent="0.2">
      <c r="A186" s="76"/>
    </row>
  </sheetData>
  <sheetProtection password="B16D" sheet="1" objects="1" scenarios="1"/>
  <autoFilter ref="B170:M184">
    <filterColumn colId="8" showButton="0"/>
    <filterColumn colId="9" showButton="0"/>
    <filterColumn colId="10" showButton="0"/>
  </autoFilter>
  <mergeCells count="16">
    <mergeCell ref="J185:M185"/>
    <mergeCell ref="J184:M184"/>
    <mergeCell ref="J170:M171"/>
    <mergeCell ref="J169:M169"/>
    <mergeCell ref="J183:M183"/>
    <mergeCell ref="J179:M179"/>
    <mergeCell ref="J180:M180"/>
    <mergeCell ref="J181:M181"/>
    <mergeCell ref="J182:M182"/>
    <mergeCell ref="J173:M173"/>
    <mergeCell ref="J177:M177"/>
    <mergeCell ref="J178:M178"/>
    <mergeCell ref="J174:M174"/>
    <mergeCell ref="J172:M172"/>
    <mergeCell ref="J175:M175"/>
    <mergeCell ref="J176:M176"/>
  </mergeCells>
  <phoneticPr fontId="3" type="noConversion"/>
  <pageMargins left="0.82622047244094488" right="0.23622047244094491" top="0.74803149606299213" bottom="0.74803149606299213" header="0.31496062992125984" footer="0.31496062992125984"/>
  <pageSetup paperSize="9" scale="57" fitToHeight="0" orientation="landscape" r:id="rId1"/>
  <headerFooter alignWithMargins="0"/>
  <rowBreaks count="3" manualBreakCount="3">
    <brk id="52" max="16383" man="1"/>
    <brk id="108" max="16383" man="1"/>
    <brk id="16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77"/>
  <sheetViews>
    <sheetView zoomScale="85" zoomScaleNormal="85" workbookViewId="0">
      <selection activeCell="E23" sqref="E23"/>
    </sheetView>
  </sheetViews>
  <sheetFormatPr baseColWidth="10" defaultColWidth="11.42578125" defaultRowHeight="12.75" x14ac:dyDescent="0.2"/>
  <cols>
    <col min="1" max="1" width="5.5703125" customWidth="1"/>
    <col min="2" max="2" width="18.42578125" customWidth="1"/>
    <col min="3" max="3" width="16.42578125" customWidth="1"/>
  </cols>
  <sheetData>
    <row r="1" spans="1:7" s="44" customFormat="1" x14ac:dyDescent="0.2">
      <c r="A1" s="42"/>
      <c r="B1" s="43" t="s">
        <v>369</v>
      </c>
    </row>
    <row r="2" spans="1:7" ht="13.5" thickBot="1" x14ac:dyDescent="0.25">
      <c r="A2" s="1"/>
    </row>
    <row r="3" spans="1:7" ht="13.5" thickBot="1" x14ac:dyDescent="0.25">
      <c r="A3" s="1"/>
      <c r="B3" s="2" t="s">
        <v>180</v>
      </c>
      <c r="C3" s="300" t="str">
        <f>Overview!C3</f>
        <v>Compagnie de Financement Foncier</v>
      </c>
      <c r="D3" s="32"/>
      <c r="E3" s="37"/>
    </row>
    <row r="4" spans="1:7" ht="13.5" thickBot="1" x14ac:dyDescent="0.25">
      <c r="A4" s="1"/>
      <c r="B4" s="2" t="s">
        <v>181</v>
      </c>
      <c r="C4" s="398">
        <f>Overview!C4</f>
        <v>41912</v>
      </c>
    </row>
    <row r="5" spans="1:7" x14ac:dyDescent="0.2">
      <c r="A5" s="1"/>
    </row>
    <row r="6" spans="1:7" s="43" customFormat="1" x14ac:dyDescent="0.2">
      <c r="A6" s="66">
        <v>6</v>
      </c>
      <c r="B6" s="43" t="s">
        <v>80</v>
      </c>
    </row>
    <row r="7" spans="1:7" x14ac:dyDescent="0.2">
      <c r="A7" s="5"/>
    </row>
    <row r="8" spans="1:7" x14ac:dyDescent="0.2">
      <c r="A8" s="5"/>
    </row>
    <row r="9" spans="1:7" x14ac:dyDescent="0.2">
      <c r="A9" s="5" t="s">
        <v>177</v>
      </c>
      <c r="B9" s="13" t="s">
        <v>81</v>
      </c>
    </row>
    <row r="10" spans="1:7" x14ac:dyDescent="0.2">
      <c r="A10" s="5"/>
    </row>
    <row r="11" spans="1:7" x14ac:dyDescent="0.2">
      <c r="A11" s="5"/>
      <c r="B11" s="465" t="s">
        <v>407</v>
      </c>
    </row>
    <row r="12" spans="1:7" ht="13.5" thickBot="1" x14ac:dyDescent="0.25">
      <c r="A12" s="5"/>
      <c r="B12" s="69"/>
    </row>
    <row r="13" spans="1:7" ht="13.5" thickBot="1" x14ac:dyDescent="0.25">
      <c r="A13" s="5"/>
      <c r="B13" s="4"/>
      <c r="D13" s="283" t="s">
        <v>345</v>
      </c>
      <c r="E13" s="217">
        <v>2013</v>
      </c>
      <c r="F13" s="217">
        <v>2012</v>
      </c>
      <c r="G13" s="192">
        <v>2011</v>
      </c>
    </row>
    <row r="14" spans="1:7" x14ac:dyDescent="0.2">
      <c r="A14" s="5"/>
      <c r="B14" s="86" t="s">
        <v>83</v>
      </c>
      <c r="C14" s="87"/>
      <c r="D14" s="367">
        <v>47325.101999999999</v>
      </c>
      <c r="E14" s="367">
        <v>49944.52</v>
      </c>
      <c r="F14" s="367">
        <v>57498</v>
      </c>
      <c r="G14" s="418">
        <v>62203</v>
      </c>
    </row>
    <row r="15" spans="1:7" ht="13.5" thickBot="1" x14ac:dyDescent="0.25">
      <c r="A15" s="5"/>
      <c r="B15" s="93" t="s">
        <v>84</v>
      </c>
      <c r="C15" s="94"/>
      <c r="D15" s="340">
        <v>22891.642</v>
      </c>
      <c r="E15" s="340">
        <v>23475.25</v>
      </c>
      <c r="F15" s="340">
        <v>25164</v>
      </c>
      <c r="G15" s="450">
        <v>25790</v>
      </c>
    </row>
    <row r="16" spans="1:7" ht="13.5" thickBot="1" x14ac:dyDescent="0.25">
      <c r="A16" s="5"/>
      <c r="B16" s="135" t="s">
        <v>82</v>
      </c>
      <c r="C16" s="165"/>
      <c r="D16" s="342">
        <v>70216.744000000006</v>
      </c>
      <c r="E16" s="342">
        <v>73419.76999999999</v>
      </c>
      <c r="F16" s="342">
        <v>82662</v>
      </c>
      <c r="G16" s="346">
        <v>87993</v>
      </c>
    </row>
    <row r="17" spans="1:7" ht="13.5" thickBot="1" x14ac:dyDescent="0.25">
      <c r="A17" s="5"/>
      <c r="D17" s="451"/>
      <c r="E17" s="451"/>
      <c r="F17" s="451"/>
      <c r="G17" s="451"/>
    </row>
    <row r="18" spans="1:7" x14ac:dyDescent="0.2">
      <c r="A18" s="5"/>
      <c r="B18" s="86" t="s">
        <v>85</v>
      </c>
      <c r="C18" s="87"/>
      <c r="D18" s="367">
        <v>61635.864000000001</v>
      </c>
      <c r="E18" s="367">
        <v>62784.167000000001</v>
      </c>
      <c r="F18" s="452">
        <v>69000</v>
      </c>
      <c r="G18" s="453">
        <v>71089</v>
      </c>
    </row>
    <row r="19" spans="1:7" x14ac:dyDescent="0.2">
      <c r="A19" s="5"/>
      <c r="B19" s="93" t="s">
        <v>86</v>
      </c>
      <c r="C19" s="94"/>
      <c r="D19" s="340">
        <v>1815.614</v>
      </c>
      <c r="E19" s="340">
        <v>3160.8209999999999</v>
      </c>
      <c r="F19" s="454">
        <v>5168</v>
      </c>
      <c r="G19" s="455">
        <v>7105</v>
      </c>
    </row>
    <row r="20" spans="1:7" x14ac:dyDescent="0.2">
      <c r="A20" s="5"/>
      <c r="B20" s="93" t="s">
        <v>87</v>
      </c>
      <c r="C20" s="94"/>
      <c r="D20" s="340">
        <v>4140.7610000000004</v>
      </c>
      <c r="E20" s="340">
        <v>4578.0379999999996</v>
      </c>
      <c r="F20" s="454">
        <v>5173</v>
      </c>
      <c r="G20" s="455">
        <v>6219</v>
      </c>
    </row>
    <row r="21" spans="1:7" x14ac:dyDescent="0.2">
      <c r="A21" s="5"/>
      <c r="B21" s="93" t="s">
        <v>88</v>
      </c>
      <c r="C21" s="94"/>
      <c r="D21" s="340">
        <v>357.68599999999998</v>
      </c>
      <c r="E21" s="340">
        <v>341.34899999999999</v>
      </c>
      <c r="F21" s="454">
        <v>571</v>
      </c>
      <c r="G21" s="455">
        <v>668</v>
      </c>
    </row>
    <row r="22" spans="1:7" x14ac:dyDescent="0.2">
      <c r="A22" s="5"/>
      <c r="B22" s="280" t="s">
        <v>343</v>
      </c>
      <c r="C22" s="94"/>
      <c r="D22" s="340">
        <v>707.57799999999997</v>
      </c>
      <c r="E22" s="340">
        <v>1049.538</v>
      </c>
      <c r="F22" s="454">
        <v>1103</v>
      </c>
      <c r="G22" s="455">
        <v>1208</v>
      </c>
    </row>
    <row r="23" spans="1:7" x14ac:dyDescent="0.2">
      <c r="A23" s="5"/>
      <c r="B23" s="284" t="s">
        <v>346</v>
      </c>
      <c r="C23" s="285"/>
      <c r="D23" s="340">
        <v>692.42499999999995</v>
      </c>
      <c r="E23" s="340">
        <v>648.38199999999995</v>
      </c>
      <c r="F23" s="454">
        <v>787</v>
      </c>
      <c r="G23" s="455">
        <v>786</v>
      </c>
    </row>
    <row r="24" spans="1:7" x14ac:dyDescent="0.2">
      <c r="A24" s="5"/>
      <c r="B24" s="284" t="s">
        <v>347</v>
      </c>
      <c r="C24" s="285"/>
      <c r="D24" s="340">
        <v>355.66899999999998</v>
      </c>
      <c r="E24" s="340">
        <v>361.25700000000001</v>
      </c>
      <c r="F24" s="454">
        <v>403</v>
      </c>
      <c r="G24" s="455">
        <v>552</v>
      </c>
    </row>
    <row r="25" spans="1:7" x14ac:dyDescent="0.2">
      <c r="A25" s="5"/>
      <c r="B25" s="284" t="s">
        <v>348</v>
      </c>
      <c r="C25" s="285"/>
      <c r="D25" s="340">
        <v>511.14699999999999</v>
      </c>
      <c r="E25" s="340">
        <v>496.233</v>
      </c>
      <c r="F25" s="454">
        <v>429</v>
      </c>
      <c r="G25" s="455">
        <v>329</v>
      </c>
    </row>
    <row r="26" spans="1:7" ht="13.5" thickBot="1" x14ac:dyDescent="0.25">
      <c r="A26" s="5"/>
      <c r="B26" s="93" t="s">
        <v>92</v>
      </c>
      <c r="C26" s="94"/>
      <c r="D26" s="340"/>
      <c r="E26" s="340"/>
      <c r="F26" s="456">
        <v>28</v>
      </c>
      <c r="G26" s="457">
        <v>37</v>
      </c>
    </row>
    <row r="27" spans="1:7" ht="13.5" thickBot="1" x14ac:dyDescent="0.25">
      <c r="A27" s="5"/>
      <c r="B27" s="135" t="s">
        <v>82</v>
      </c>
      <c r="C27" s="165"/>
      <c r="D27" s="342">
        <v>70216.743999999992</v>
      </c>
      <c r="E27" s="342">
        <v>73419.784999999989</v>
      </c>
      <c r="F27" s="458">
        <v>82662</v>
      </c>
      <c r="G27" s="458">
        <v>87993</v>
      </c>
    </row>
    <row r="28" spans="1:7" ht="13.5" thickBot="1" x14ac:dyDescent="0.25">
      <c r="A28" s="5"/>
      <c r="D28" s="451"/>
      <c r="E28" s="451"/>
      <c r="F28" s="451"/>
      <c r="G28" s="451"/>
    </row>
    <row r="29" spans="1:7" x14ac:dyDescent="0.2">
      <c r="A29" s="5"/>
      <c r="B29" s="86" t="s">
        <v>90</v>
      </c>
      <c r="C29" s="87"/>
      <c r="D29" s="367">
        <v>60295.029000000002</v>
      </c>
      <c r="E29" s="367">
        <v>61161.762999999999</v>
      </c>
      <c r="F29" s="367">
        <v>67774</v>
      </c>
      <c r="G29" s="418">
        <v>70594</v>
      </c>
    </row>
    <row r="30" spans="1:7" x14ac:dyDescent="0.2">
      <c r="A30" s="5"/>
      <c r="B30" s="93" t="s">
        <v>91</v>
      </c>
      <c r="C30" s="94"/>
      <c r="D30" s="340">
        <v>5180.4570000000003</v>
      </c>
      <c r="E30" s="340">
        <v>7459.9949999999999</v>
      </c>
      <c r="F30" s="340">
        <v>9063</v>
      </c>
      <c r="G30" s="450">
        <v>11083</v>
      </c>
    </row>
    <row r="31" spans="1:7" ht="13.5" thickBot="1" x14ac:dyDescent="0.25">
      <c r="A31" s="5"/>
      <c r="B31" s="93" t="s">
        <v>92</v>
      </c>
      <c r="C31" s="94"/>
      <c r="D31" s="340">
        <v>4741.2579999999998</v>
      </c>
      <c r="E31" s="340">
        <v>4798.0280000000002</v>
      </c>
      <c r="F31" s="340">
        <v>5825</v>
      </c>
      <c r="G31" s="450">
        <v>6316</v>
      </c>
    </row>
    <row r="32" spans="1:7" ht="13.5" thickBot="1" x14ac:dyDescent="0.25">
      <c r="A32" s="5"/>
      <c r="B32" s="135" t="s">
        <v>82</v>
      </c>
      <c r="C32" s="165"/>
      <c r="D32" s="342">
        <v>70216.744000000006</v>
      </c>
      <c r="E32" s="342">
        <v>73419.786000000007</v>
      </c>
      <c r="F32" s="342">
        <v>82662</v>
      </c>
      <c r="G32" s="346">
        <v>87993</v>
      </c>
    </row>
    <row r="33" spans="1:7" x14ac:dyDescent="0.2">
      <c r="A33" s="5"/>
      <c r="D33" s="459"/>
      <c r="E33" s="459"/>
      <c r="F33" s="459"/>
      <c r="G33" s="459"/>
    </row>
    <row r="34" spans="1:7" x14ac:dyDescent="0.2">
      <c r="A34" s="5"/>
      <c r="D34" s="459"/>
      <c r="E34" s="459"/>
      <c r="F34" s="459"/>
      <c r="G34" s="459"/>
    </row>
    <row r="35" spans="1:7" x14ac:dyDescent="0.2">
      <c r="A35" s="5" t="s">
        <v>178</v>
      </c>
      <c r="B35" s="13" t="s">
        <v>89</v>
      </c>
      <c r="D35" s="459"/>
      <c r="E35" s="459"/>
      <c r="F35" s="459"/>
      <c r="G35" s="459"/>
    </row>
    <row r="36" spans="1:7" x14ac:dyDescent="0.2">
      <c r="D36" s="459"/>
      <c r="E36" s="459"/>
      <c r="F36" s="459"/>
      <c r="G36" s="459"/>
    </row>
    <row r="37" spans="1:7" x14ac:dyDescent="0.2">
      <c r="A37" s="5"/>
      <c r="B37" s="465" t="s">
        <v>407</v>
      </c>
    </row>
    <row r="38" spans="1:7" ht="13.5" thickBot="1" x14ac:dyDescent="0.25">
      <c r="A38" s="5"/>
      <c r="B38" s="69"/>
    </row>
    <row r="39" spans="1:7" ht="13.5" thickBot="1" x14ac:dyDescent="0.25">
      <c r="A39" s="5"/>
      <c r="B39" s="4"/>
      <c r="D39" s="460" t="s">
        <v>345</v>
      </c>
      <c r="E39" s="461">
        <v>2013</v>
      </c>
      <c r="F39" s="461">
        <v>2012</v>
      </c>
      <c r="G39" s="462">
        <v>2011</v>
      </c>
    </row>
    <row r="40" spans="1:7" x14ac:dyDescent="0.2">
      <c r="A40" s="5"/>
      <c r="B40" s="86" t="s">
        <v>83</v>
      </c>
      <c r="C40" s="87"/>
      <c r="D40" s="367">
        <v>3142</v>
      </c>
      <c r="E40" s="367">
        <v>1250</v>
      </c>
      <c r="F40" s="367">
        <v>5625</v>
      </c>
      <c r="G40" s="418">
        <v>5643</v>
      </c>
    </row>
    <row r="41" spans="1:7" ht="13.5" thickBot="1" x14ac:dyDescent="0.25">
      <c r="A41" s="5"/>
      <c r="B41" s="93" t="s">
        <v>84</v>
      </c>
      <c r="C41" s="94"/>
      <c r="D41" s="340">
        <v>1446.5</v>
      </c>
      <c r="E41" s="340">
        <v>2247.7579999999998</v>
      </c>
      <c r="F41" s="340">
        <v>2476</v>
      </c>
      <c r="G41" s="450">
        <v>3076</v>
      </c>
    </row>
    <row r="42" spans="1:7" ht="13.5" thickBot="1" x14ac:dyDescent="0.25">
      <c r="A42" s="5"/>
      <c r="B42" s="135" t="s">
        <v>82</v>
      </c>
      <c r="C42" s="165"/>
      <c r="D42" s="342">
        <v>4588.5</v>
      </c>
      <c r="E42" s="342">
        <v>3497.7579999999998</v>
      </c>
      <c r="F42" s="342">
        <v>8101</v>
      </c>
      <c r="G42" s="346">
        <v>8719</v>
      </c>
    </row>
    <row r="43" spans="1:7" ht="13.5" thickBot="1" x14ac:dyDescent="0.25">
      <c r="A43" s="5"/>
      <c r="D43" s="451"/>
      <c r="E43" s="451"/>
      <c r="F43" s="451"/>
      <c r="G43" s="451"/>
    </row>
    <row r="44" spans="1:7" x14ac:dyDescent="0.2">
      <c r="A44" s="5"/>
      <c r="B44" s="86" t="s">
        <v>85</v>
      </c>
      <c r="C44" s="87"/>
      <c r="D44" s="367">
        <v>4446.5</v>
      </c>
      <c r="E44" s="367">
        <v>3365</v>
      </c>
      <c r="F44" s="452">
        <v>7657</v>
      </c>
      <c r="G44" s="453">
        <v>6019</v>
      </c>
    </row>
    <row r="45" spans="1:7" x14ac:dyDescent="0.2">
      <c r="A45" s="5"/>
      <c r="B45" s="93" t="s">
        <v>86</v>
      </c>
      <c r="C45" s="94"/>
      <c r="D45" s="340"/>
      <c r="E45" s="340"/>
      <c r="F45" s="454">
        <v>52</v>
      </c>
      <c r="G45" s="455">
        <v>1609</v>
      </c>
    </row>
    <row r="46" spans="1:7" x14ac:dyDescent="0.2">
      <c r="A46" s="5"/>
      <c r="B46" s="93" t="s">
        <v>87</v>
      </c>
      <c r="C46" s="94"/>
      <c r="D46" s="340">
        <v>142.411</v>
      </c>
      <c r="E46" s="340"/>
      <c r="F46" s="454"/>
      <c r="G46" s="455">
        <v>873</v>
      </c>
    </row>
    <row r="47" spans="1:7" x14ac:dyDescent="0.2">
      <c r="A47" s="5"/>
      <c r="B47" s="93" t="s">
        <v>88</v>
      </c>
      <c r="C47" s="94"/>
      <c r="D47" s="340"/>
      <c r="E47" s="340"/>
      <c r="F47" s="454"/>
      <c r="G47" s="455">
        <v>70</v>
      </c>
    </row>
    <row r="48" spans="1:7" x14ac:dyDescent="0.2">
      <c r="A48" s="5"/>
      <c r="B48" s="280" t="s">
        <v>343</v>
      </c>
      <c r="C48" s="94"/>
      <c r="D48" s="340"/>
      <c r="E48" s="340"/>
      <c r="F48" s="454">
        <v>311</v>
      </c>
      <c r="G48" s="455"/>
    </row>
    <row r="49" spans="1:7" x14ac:dyDescent="0.2">
      <c r="A49" s="5"/>
      <c r="B49" s="284" t="s">
        <v>348</v>
      </c>
      <c r="C49" s="94"/>
      <c r="D49" s="340"/>
      <c r="E49" s="340">
        <v>132.75800000000001</v>
      </c>
      <c r="F49" s="454">
        <v>81</v>
      </c>
      <c r="G49" s="455">
        <v>127</v>
      </c>
    </row>
    <row r="50" spans="1:7" ht="13.5" thickBot="1" x14ac:dyDescent="0.25">
      <c r="A50" s="5"/>
      <c r="B50" s="93" t="s">
        <v>92</v>
      </c>
      <c r="C50" s="94"/>
      <c r="D50" s="340"/>
      <c r="E50" s="340"/>
      <c r="F50" s="454"/>
      <c r="G50" s="455">
        <v>21</v>
      </c>
    </row>
    <row r="51" spans="1:7" ht="13.5" thickBot="1" x14ac:dyDescent="0.25">
      <c r="A51" s="5"/>
      <c r="B51" s="135" t="s">
        <v>82</v>
      </c>
      <c r="C51" s="165"/>
      <c r="D51" s="342">
        <v>4588.9110000000001</v>
      </c>
      <c r="E51" s="342">
        <v>3497.7579999999998</v>
      </c>
      <c r="F51" s="342">
        <v>8101</v>
      </c>
      <c r="G51" s="342">
        <v>8719</v>
      </c>
    </row>
    <row r="52" spans="1:7" ht="13.5" thickBot="1" x14ac:dyDescent="0.25">
      <c r="A52" s="5"/>
      <c r="D52" s="451"/>
      <c r="E52" s="451"/>
      <c r="F52" s="451"/>
      <c r="G52" s="451"/>
    </row>
    <row r="53" spans="1:7" x14ac:dyDescent="0.2">
      <c r="A53" s="5"/>
      <c r="B53" s="86" t="s">
        <v>90</v>
      </c>
      <c r="C53" s="87"/>
      <c r="D53" s="367">
        <v>4418.9110000000001</v>
      </c>
      <c r="E53" s="367">
        <v>2670.7579999999998</v>
      </c>
      <c r="F53" s="367">
        <v>7921</v>
      </c>
      <c r="G53" s="418">
        <v>7719.34</v>
      </c>
    </row>
    <row r="54" spans="1:7" x14ac:dyDescent="0.2">
      <c r="A54" s="5"/>
      <c r="B54" s="93" t="s">
        <v>91</v>
      </c>
      <c r="C54" s="94"/>
      <c r="D54" s="340">
        <v>10</v>
      </c>
      <c r="E54" s="340">
        <v>627</v>
      </c>
      <c r="F54" s="340">
        <v>60</v>
      </c>
      <c r="G54" s="450">
        <v>1404</v>
      </c>
    </row>
    <row r="55" spans="1:7" ht="13.5" thickBot="1" x14ac:dyDescent="0.25">
      <c r="A55" s="5"/>
      <c r="B55" s="93" t="s">
        <v>92</v>
      </c>
      <c r="C55" s="94"/>
      <c r="D55" s="340">
        <v>160</v>
      </c>
      <c r="E55" s="340">
        <v>200</v>
      </c>
      <c r="F55" s="340">
        <v>120</v>
      </c>
      <c r="G55" s="450">
        <v>336</v>
      </c>
    </row>
    <row r="56" spans="1:7" ht="13.5" thickBot="1" x14ac:dyDescent="0.25">
      <c r="A56" s="5"/>
      <c r="B56" s="135" t="s">
        <v>82</v>
      </c>
      <c r="C56" s="165"/>
      <c r="D56" s="342">
        <v>4588.9110000000001</v>
      </c>
      <c r="E56" s="342">
        <v>3497.7579999999998</v>
      </c>
      <c r="F56" s="342">
        <v>8101</v>
      </c>
      <c r="G56" s="342">
        <v>8719</v>
      </c>
    </row>
    <row r="57" spans="1:7" x14ac:dyDescent="0.2">
      <c r="A57" s="5"/>
    </row>
    <row r="58" spans="1:7" x14ac:dyDescent="0.2">
      <c r="A58" s="5"/>
    </row>
    <row r="59" spans="1:7" x14ac:dyDescent="0.2">
      <c r="A59" s="5"/>
    </row>
    <row r="60" spans="1:7" x14ac:dyDescent="0.2">
      <c r="A60" s="5"/>
    </row>
    <row r="61" spans="1:7" x14ac:dyDescent="0.2">
      <c r="A61" s="5"/>
    </row>
    <row r="62" spans="1:7" x14ac:dyDescent="0.2">
      <c r="A62" s="5"/>
    </row>
    <row r="63" spans="1:7" x14ac:dyDescent="0.2">
      <c r="A63" s="5"/>
    </row>
    <row r="64" spans="1:7" x14ac:dyDescent="0.2">
      <c r="A64" s="5"/>
    </row>
    <row r="65" spans="1:4" x14ac:dyDescent="0.2">
      <c r="A65" s="5"/>
    </row>
    <row r="66" spans="1:4" x14ac:dyDescent="0.2">
      <c r="A66" s="5"/>
      <c r="D66" s="496"/>
    </row>
    <row r="67" spans="1:4" x14ac:dyDescent="0.2">
      <c r="A67" s="5"/>
    </row>
    <row r="68" spans="1:4" x14ac:dyDescent="0.2">
      <c r="A68" s="5"/>
    </row>
    <row r="69" spans="1:4" x14ac:dyDescent="0.2">
      <c r="A69" s="5"/>
    </row>
    <row r="70" spans="1:4" x14ac:dyDescent="0.2">
      <c r="A70" s="5"/>
    </row>
    <row r="71" spans="1:4" x14ac:dyDescent="0.2">
      <c r="A71" s="5"/>
    </row>
    <row r="72" spans="1:4" x14ac:dyDescent="0.2">
      <c r="A72" s="5"/>
    </row>
    <row r="73" spans="1:4" x14ac:dyDescent="0.2">
      <c r="A73" s="5"/>
    </row>
    <row r="74" spans="1:4" x14ac:dyDescent="0.2">
      <c r="A74" s="5"/>
    </row>
    <row r="75" spans="1:4" x14ac:dyDescent="0.2">
      <c r="A75" s="5"/>
    </row>
    <row r="76" spans="1:4" x14ac:dyDescent="0.2">
      <c r="A76" s="5"/>
    </row>
    <row r="77" spans="1:4" x14ac:dyDescent="0.2">
      <c r="A77" s="5"/>
    </row>
  </sheetData>
  <sheetProtection password="B16D" sheet="1" objects="1" scenarios="1"/>
  <phoneticPr fontId="3" type="noConversion"/>
  <pageMargins left="0.23622047244094491" right="0.23622047244094491"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I73"/>
  <sheetViews>
    <sheetView topLeftCell="A64" zoomScaleNormal="100" workbookViewId="0">
      <selection activeCell="A5" sqref="A5"/>
    </sheetView>
  </sheetViews>
  <sheetFormatPr baseColWidth="10" defaultColWidth="11.42578125" defaultRowHeight="12.75" x14ac:dyDescent="0.2"/>
  <cols>
    <col min="1" max="1" width="7.42578125" style="5" customWidth="1"/>
  </cols>
  <sheetData>
    <row r="1" spans="1:3" s="44" customFormat="1" x14ac:dyDescent="0.2">
      <c r="A1" s="42"/>
      <c r="B1" s="43" t="s">
        <v>369</v>
      </c>
    </row>
    <row r="2" spans="1:3" x14ac:dyDescent="0.2">
      <c r="B2" s="13" t="s">
        <v>370</v>
      </c>
    </row>
    <row r="3" spans="1:3" x14ac:dyDescent="0.2">
      <c r="B3" s="271"/>
      <c r="C3" s="69" t="s">
        <v>465</v>
      </c>
    </row>
    <row r="4" spans="1:3" x14ac:dyDescent="0.2">
      <c r="B4" s="271"/>
      <c r="C4" s="69" t="s">
        <v>384</v>
      </c>
    </row>
    <row r="5" spans="1:3" x14ac:dyDescent="0.2">
      <c r="B5" s="271"/>
      <c r="C5" s="69" t="s">
        <v>424</v>
      </c>
    </row>
    <row r="7" spans="1:3" s="239" customFormat="1" x14ac:dyDescent="0.2">
      <c r="A7" s="237"/>
      <c r="B7" s="238" t="s">
        <v>247</v>
      </c>
    </row>
    <row r="10" spans="1:3" x14ac:dyDescent="0.2">
      <c r="A10" s="5" t="s">
        <v>151</v>
      </c>
      <c r="B10" t="s">
        <v>257</v>
      </c>
    </row>
    <row r="12" spans="1:3" x14ac:dyDescent="0.2">
      <c r="A12" s="5" t="s">
        <v>152</v>
      </c>
      <c r="B12" s="3" t="s">
        <v>248</v>
      </c>
    </row>
    <row r="13" spans="1:3" x14ac:dyDescent="0.2">
      <c r="B13" s="69" t="s">
        <v>410</v>
      </c>
    </row>
    <row r="14" spans="1:3" x14ac:dyDescent="0.2">
      <c r="B14" t="s">
        <v>250</v>
      </c>
    </row>
    <row r="15" spans="1:3" x14ac:dyDescent="0.2">
      <c r="B15" t="s">
        <v>251</v>
      </c>
    </row>
    <row r="16" spans="1:3" x14ac:dyDescent="0.2">
      <c r="B16" t="s">
        <v>252</v>
      </c>
    </row>
    <row r="17" spans="1:9" x14ac:dyDescent="0.2">
      <c r="B17" t="s">
        <v>253</v>
      </c>
    </row>
    <row r="18" spans="1:9" x14ac:dyDescent="0.2">
      <c r="B18" t="s">
        <v>254</v>
      </c>
    </row>
    <row r="19" spans="1:9" x14ac:dyDescent="0.2">
      <c r="B19" t="s">
        <v>258</v>
      </c>
    </row>
    <row r="20" spans="1:9" x14ac:dyDescent="0.2">
      <c r="B20" s="273" t="s">
        <v>320</v>
      </c>
    </row>
    <row r="21" spans="1:9" x14ac:dyDescent="0.2">
      <c r="A21" s="5" t="s">
        <v>154</v>
      </c>
      <c r="B21" s="3" t="s">
        <v>6</v>
      </c>
    </row>
    <row r="23" spans="1:9" x14ac:dyDescent="0.2">
      <c r="B23" s="235" t="s">
        <v>229</v>
      </c>
    </row>
    <row r="24" spans="1:9" x14ac:dyDescent="0.2">
      <c r="B24" s="4" t="s">
        <v>230</v>
      </c>
    </row>
    <row r="25" spans="1:9" s="69" customFormat="1" x14ac:dyDescent="0.2">
      <c r="A25" s="236"/>
      <c r="B25" s="69" t="s">
        <v>233</v>
      </c>
    </row>
    <row r="26" spans="1:9" s="69" customFormat="1" x14ac:dyDescent="0.2">
      <c r="A26" s="236"/>
      <c r="B26" t="s">
        <v>231</v>
      </c>
    </row>
    <row r="27" spans="1:9" s="69" customFormat="1" x14ac:dyDescent="0.2">
      <c r="A27" s="236"/>
    </row>
    <row r="29" spans="1:9" x14ac:dyDescent="0.2">
      <c r="B29" s="234" t="s">
        <v>249</v>
      </c>
    </row>
    <row r="30" spans="1:9" ht="105" customHeight="1" x14ac:dyDescent="0.2">
      <c r="B30" s="639" t="s">
        <v>385</v>
      </c>
      <c r="C30" s="640"/>
      <c r="D30" s="640"/>
      <c r="E30" s="640"/>
      <c r="F30" s="640"/>
      <c r="G30" s="640"/>
      <c r="H30" s="640"/>
      <c r="I30" s="640"/>
    </row>
    <row r="31" spans="1:9" x14ac:dyDescent="0.2">
      <c r="B31" s="4"/>
    </row>
    <row r="32" spans="1:9" x14ac:dyDescent="0.2">
      <c r="A32" s="5">
        <v>3</v>
      </c>
      <c r="B32" s="3" t="s">
        <v>234</v>
      </c>
    </row>
    <row r="34" spans="1:2" x14ac:dyDescent="0.2">
      <c r="B34" s="234" t="s">
        <v>235</v>
      </c>
    </row>
    <row r="35" spans="1:2" x14ac:dyDescent="0.2">
      <c r="B35" s="69" t="s">
        <v>238</v>
      </c>
    </row>
    <row r="36" spans="1:2" x14ac:dyDescent="0.2">
      <c r="B36" t="s">
        <v>239</v>
      </c>
    </row>
    <row r="37" spans="1:2" x14ac:dyDescent="0.2">
      <c r="B37" t="s">
        <v>236</v>
      </c>
    </row>
    <row r="38" spans="1:2" x14ac:dyDescent="0.2">
      <c r="B38" t="s">
        <v>237</v>
      </c>
    </row>
    <row r="40" spans="1:2" x14ac:dyDescent="0.2">
      <c r="B40" s="234" t="s">
        <v>240</v>
      </c>
    </row>
    <row r="41" spans="1:2" x14ac:dyDescent="0.2">
      <c r="B41" t="s">
        <v>205</v>
      </c>
    </row>
    <row r="42" spans="1:2" x14ac:dyDescent="0.2">
      <c r="B42" t="s">
        <v>255</v>
      </c>
    </row>
    <row r="45" spans="1:2" s="241" customFormat="1" x14ac:dyDescent="0.2">
      <c r="A45" s="240"/>
      <c r="B45" s="242" t="s">
        <v>246</v>
      </c>
    </row>
    <row r="48" spans="1:2" x14ac:dyDescent="0.2">
      <c r="A48" s="5" t="s">
        <v>242</v>
      </c>
      <c r="B48" s="3" t="s">
        <v>241</v>
      </c>
    </row>
    <row r="49" spans="1:9" x14ac:dyDescent="0.2">
      <c r="B49" t="s">
        <v>243</v>
      </c>
    </row>
    <row r="50" spans="1:9" x14ac:dyDescent="0.2">
      <c r="B50" t="s">
        <v>244</v>
      </c>
    </row>
    <row r="51" spans="1:9" x14ac:dyDescent="0.2">
      <c r="B51" s="69" t="s">
        <v>386</v>
      </c>
    </row>
    <row r="53" spans="1:9" x14ac:dyDescent="0.2">
      <c r="A53" s="5" t="s">
        <v>167</v>
      </c>
      <c r="B53" s="3" t="s">
        <v>99</v>
      </c>
    </row>
    <row r="54" spans="1:9" x14ac:dyDescent="0.2">
      <c r="B54" s="69" t="s">
        <v>222</v>
      </c>
    </row>
    <row r="55" spans="1:9" x14ac:dyDescent="0.2">
      <c r="B55" s="69" t="s">
        <v>223</v>
      </c>
    </row>
    <row r="57" spans="1:9" x14ac:dyDescent="0.2">
      <c r="A57" s="5" t="s">
        <v>168</v>
      </c>
      <c r="B57" s="3" t="s">
        <v>101</v>
      </c>
    </row>
    <row r="58" spans="1:9" x14ac:dyDescent="0.2">
      <c r="B58" t="s">
        <v>245</v>
      </c>
    </row>
    <row r="59" spans="1:9" x14ac:dyDescent="0.2">
      <c r="B59" s="69" t="s">
        <v>368</v>
      </c>
    </row>
    <row r="60" spans="1:9" ht="109.5" customHeight="1" x14ac:dyDescent="0.2">
      <c r="B60" s="638" t="s">
        <v>425</v>
      </c>
      <c r="C60" s="638"/>
      <c r="D60" s="638"/>
      <c r="E60" s="638"/>
      <c r="F60" s="638"/>
      <c r="G60" s="638"/>
      <c r="H60" s="638"/>
      <c r="I60" s="638"/>
    </row>
    <row r="62" spans="1:9" x14ac:dyDescent="0.2">
      <c r="A62" s="5" t="s">
        <v>173</v>
      </c>
      <c r="B62" s="243" t="s">
        <v>133</v>
      </c>
    </row>
    <row r="63" spans="1:9" x14ac:dyDescent="0.2">
      <c r="B63" s="243"/>
    </row>
    <row r="64" spans="1:9" x14ac:dyDescent="0.2">
      <c r="B64" s="234" t="s">
        <v>382</v>
      </c>
    </row>
    <row r="66" spans="1:2" x14ac:dyDescent="0.2">
      <c r="B66" s="244" t="s">
        <v>256</v>
      </c>
    </row>
    <row r="67" spans="1:2" x14ac:dyDescent="0.2">
      <c r="B67" s="69" t="s">
        <v>383</v>
      </c>
    </row>
    <row r="70" spans="1:2" s="241" customFormat="1" x14ac:dyDescent="0.2">
      <c r="A70" s="240"/>
      <c r="B70" s="242" t="s">
        <v>461</v>
      </c>
    </row>
    <row r="73" spans="1:2" x14ac:dyDescent="0.2">
      <c r="B73" s="69" t="s">
        <v>462</v>
      </c>
    </row>
  </sheetData>
  <sheetProtection password="B16D" sheet="1" objects="1" scenarios="1"/>
  <mergeCells count="2">
    <mergeCell ref="B60:I60"/>
    <mergeCell ref="B30:I30"/>
  </mergeCells>
  <phoneticPr fontId="3" type="noConversion"/>
  <pageMargins left="0.78740157480314965" right="0.78740157480314965" top="0.59055118110236227" bottom="0.59055118110236227"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Disclaimer</vt:lpstr>
      <vt:lpstr>Garde</vt:lpstr>
      <vt:lpstr>Overview</vt:lpstr>
      <vt:lpstr>Residential</vt:lpstr>
      <vt:lpstr>Public sector</vt:lpstr>
      <vt:lpstr>Covered bonds</vt:lpstr>
      <vt:lpstr>Explanations</vt:lpstr>
      <vt:lpstr>'Covered bonds'!Zone_d_impression</vt:lpstr>
      <vt:lpstr>Explanations!Zone_d_impression</vt:lpstr>
      <vt:lpstr>Overview!Zone_d_impression</vt:lpstr>
      <vt:lpstr>'Public sector'!Zone_d_impression</vt:lpstr>
      <vt:lpstr>Residential!Zone_d_impression</vt:lpstr>
    </vt:vector>
  </TitlesOfParts>
  <Company>I-CIF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thierry.laizet</dc:creator>
  <cp:lastModifiedBy>LEBON GREGOIRE [CFF]</cp:lastModifiedBy>
  <cp:lastPrinted>2014-11-21T14:27:11Z</cp:lastPrinted>
  <dcterms:created xsi:type="dcterms:W3CDTF">2011-11-30T13:37:54Z</dcterms:created>
  <dcterms:modified xsi:type="dcterms:W3CDTF">2014-12-11T08:17:05Z</dcterms:modified>
</cp:coreProperties>
</file>